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en_skoroszyt" defaultThemeVersion="124226"/>
  <bookViews>
    <workbookView xWindow="7575" yWindow="210" windowWidth="19785" windowHeight="14085" firstSheet="2" activeTab="2"/>
  </bookViews>
  <sheets>
    <sheet name="Main" sheetId="1" state="hidden" r:id="rId1"/>
    <sheet name="Baza" sheetId="5" state="hidden" r:id="rId2"/>
    <sheet name="GAMAT" sheetId="2" r:id="rId3"/>
    <sheet name="Drukuj" sheetId="4" r:id="rId4"/>
  </sheets>
  <definedNames>
    <definedName name="_xlnm._FilterDatabase" localSheetId="3" hidden="1">Drukuj!$B$10:$J$129</definedName>
    <definedName name="_xlnm.Print_Area" localSheetId="3">Drukuj!$B$2:$J$142</definedName>
    <definedName name="_xlnm.Print_Titles" localSheetId="3">Drukuj!$10:$10</definedName>
  </definedNames>
  <calcPr calcId="145621"/>
</workbook>
</file>

<file path=xl/calcChain.xml><?xml version="1.0" encoding="utf-8"?>
<calcChain xmlns="http://schemas.openxmlformats.org/spreadsheetml/2006/main">
  <c r="K8" i="2" l="1"/>
  <c r="I8" i="2"/>
  <c r="C12" i="4" l="1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1" i="4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8" i="2"/>
  <c r="P4" i="2" l="1"/>
  <c r="P3" i="2"/>
  <c r="H6" i="4" s="1"/>
  <c r="P2" i="2"/>
  <c r="I17" i="2" l="1"/>
  <c r="K17" i="2" s="1"/>
  <c r="H18" i="4" l="1"/>
  <c r="B136" i="4" l="1"/>
  <c r="K135" i="2" l="1"/>
  <c r="H7" i="4"/>
  <c r="H5" i="4"/>
  <c r="H4" i="4"/>
  <c r="H3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H12" i="4"/>
  <c r="H13" i="4"/>
  <c r="H14" i="4"/>
  <c r="H15" i="4"/>
  <c r="H16" i="4"/>
  <c r="H17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I11" i="4"/>
  <c r="H11" i="4"/>
  <c r="G11" i="4"/>
  <c r="D11" i="4"/>
  <c r="E132" i="4" l="1"/>
  <c r="K134" i="2"/>
  <c r="E131" i="4" s="1"/>
  <c r="E114" i="2"/>
  <c r="G114" i="2"/>
  <c r="H114" i="2"/>
  <c r="I114" i="2"/>
  <c r="E115" i="2"/>
  <c r="G115" i="2"/>
  <c r="H115" i="2"/>
  <c r="I115" i="2"/>
  <c r="E116" i="2"/>
  <c r="G116" i="2"/>
  <c r="H116" i="2"/>
  <c r="I116" i="2"/>
  <c r="E117" i="2"/>
  <c r="G117" i="2"/>
  <c r="H117" i="2"/>
  <c r="I117" i="2"/>
  <c r="E118" i="2"/>
  <c r="G118" i="2"/>
  <c r="H118" i="2"/>
  <c r="I118" i="2"/>
  <c r="E119" i="2"/>
  <c r="G119" i="2"/>
  <c r="H119" i="2"/>
  <c r="I119" i="2"/>
  <c r="E120" i="2"/>
  <c r="G120" i="2"/>
  <c r="H120" i="2"/>
  <c r="I120" i="2"/>
  <c r="B121" i="2"/>
  <c r="C121" i="2"/>
  <c r="E121" i="2"/>
  <c r="G121" i="2"/>
  <c r="H121" i="2"/>
  <c r="I121" i="2"/>
  <c r="E122" i="2"/>
  <c r="G122" i="2"/>
  <c r="H122" i="2"/>
  <c r="I122" i="2"/>
  <c r="E123" i="2"/>
  <c r="G123" i="2"/>
  <c r="H123" i="2"/>
  <c r="I123" i="2"/>
  <c r="E124" i="2"/>
  <c r="G124" i="2"/>
  <c r="H124" i="2"/>
  <c r="I124" i="2"/>
  <c r="E125" i="2"/>
  <c r="G125" i="2"/>
  <c r="H125" i="2"/>
  <c r="I125" i="2"/>
  <c r="E126" i="2"/>
  <c r="G126" i="2"/>
  <c r="H126" i="2"/>
  <c r="I126" i="2"/>
  <c r="E99" i="2"/>
  <c r="G99" i="2"/>
  <c r="H99" i="2"/>
  <c r="I99" i="2"/>
  <c r="E100" i="2"/>
  <c r="G100" i="2"/>
  <c r="H100" i="2"/>
  <c r="I100" i="2"/>
  <c r="C101" i="2"/>
  <c r="E101" i="2"/>
  <c r="G101" i="2"/>
  <c r="H101" i="2"/>
  <c r="I101" i="2"/>
  <c r="E102" i="2"/>
  <c r="G102" i="2"/>
  <c r="H102" i="2"/>
  <c r="I102" i="2"/>
  <c r="E103" i="2"/>
  <c r="G103" i="2"/>
  <c r="H103" i="2"/>
  <c r="I103" i="2"/>
  <c r="E104" i="2"/>
  <c r="G104" i="2"/>
  <c r="H104" i="2"/>
  <c r="I104" i="2"/>
  <c r="E105" i="2"/>
  <c r="G105" i="2"/>
  <c r="H105" i="2"/>
  <c r="I105" i="2"/>
  <c r="E106" i="2"/>
  <c r="G106" i="2"/>
  <c r="H106" i="2"/>
  <c r="I106" i="2"/>
  <c r="E107" i="2"/>
  <c r="G107" i="2"/>
  <c r="H107" i="2"/>
  <c r="I107" i="2"/>
  <c r="E108" i="2"/>
  <c r="G108" i="2"/>
  <c r="H108" i="2"/>
  <c r="I108" i="2"/>
  <c r="C109" i="2"/>
  <c r="E109" i="2"/>
  <c r="G109" i="2"/>
  <c r="H109" i="2"/>
  <c r="I109" i="2"/>
  <c r="E110" i="2"/>
  <c r="G110" i="2"/>
  <c r="H110" i="2"/>
  <c r="I110" i="2"/>
  <c r="E111" i="2"/>
  <c r="G111" i="2"/>
  <c r="H111" i="2"/>
  <c r="I111" i="2"/>
  <c r="E112" i="2"/>
  <c r="G112" i="2"/>
  <c r="H112" i="2"/>
  <c r="I112" i="2"/>
  <c r="E113" i="2"/>
  <c r="G113" i="2"/>
  <c r="H113" i="2"/>
  <c r="I113" i="2"/>
  <c r="C87" i="2"/>
  <c r="E87" i="2"/>
  <c r="G87" i="2"/>
  <c r="H87" i="2"/>
  <c r="I87" i="2"/>
  <c r="E88" i="2"/>
  <c r="G88" i="2"/>
  <c r="H88" i="2"/>
  <c r="I88" i="2"/>
  <c r="E89" i="2"/>
  <c r="G89" i="2"/>
  <c r="H89" i="2"/>
  <c r="I89" i="2"/>
  <c r="E90" i="2"/>
  <c r="G90" i="2"/>
  <c r="H90" i="2"/>
  <c r="I90" i="2"/>
  <c r="E91" i="2"/>
  <c r="G91" i="2"/>
  <c r="H91" i="2"/>
  <c r="I91" i="2"/>
  <c r="E92" i="2"/>
  <c r="G92" i="2"/>
  <c r="H92" i="2"/>
  <c r="I92" i="2"/>
  <c r="E93" i="2"/>
  <c r="G93" i="2"/>
  <c r="H93" i="2"/>
  <c r="I93" i="2"/>
  <c r="E94" i="2"/>
  <c r="G94" i="2"/>
  <c r="H94" i="2"/>
  <c r="I94" i="2"/>
  <c r="E95" i="2"/>
  <c r="G95" i="2"/>
  <c r="H95" i="2"/>
  <c r="I95" i="2"/>
  <c r="E96" i="2"/>
  <c r="G96" i="2"/>
  <c r="H96" i="2"/>
  <c r="I96" i="2"/>
  <c r="E97" i="2"/>
  <c r="G97" i="2"/>
  <c r="H97" i="2"/>
  <c r="I97" i="2"/>
  <c r="B98" i="2"/>
  <c r="C98" i="2"/>
  <c r="E98" i="2"/>
  <c r="G98" i="2"/>
  <c r="H98" i="2"/>
  <c r="I98" i="2"/>
  <c r="E71" i="2"/>
  <c r="G71" i="2"/>
  <c r="H71" i="2"/>
  <c r="I71" i="2"/>
  <c r="E72" i="2"/>
  <c r="G72" i="2"/>
  <c r="H72" i="2"/>
  <c r="I72" i="2"/>
  <c r="E73" i="2"/>
  <c r="G73" i="2"/>
  <c r="H73" i="2"/>
  <c r="I73" i="2"/>
  <c r="E74" i="2"/>
  <c r="G74" i="2"/>
  <c r="H74" i="2"/>
  <c r="I74" i="2"/>
  <c r="E75" i="2"/>
  <c r="G75" i="2"/>
  <c r="H75" i="2"/>
  <c r="I75" i="2"/>
  <c r="E76" i="2"/>
  <c r="G76" i="2"/>
  <c r="H76" i="2"/>
  <c r="I76" i="2"/>
  <c r="E77" i="2"/>
  <c r="G77" i="2"/>
  <c r="H77" i="2"/>
  <c r="I77" i="2"/>
  <c r="E78" i="2"/>
  <c r="G78" i="2"/>
  <c r="H78" i="2"/>
  <c r="I78" i="2"/>
  <c r="C79" i="2"/>
  <c r="E79" i="2"/>
  <c r="G79" i="2"/>
  <c r="H79" i="2"/>
  <c r="I79" i="2"/>
  <c r="E80" i="2"/>
  <c r="G80" i="2"/>
  <c r="H80" i="2"/>
  <c r="I80" i="2"/>
  <c r="E81" i="2"/>
  <c r="G81" i="2"/>
  <c r="H81" i="2"/>
  <c r="I81" i="2"/>
  <c r="E82" i="2"/>
  <c r="G82" i="2"/>
  <c r="H82" i="2"/>
  <c r="I82" i="2"/>
  <c r="E83" i="2"/>
  <c r="G83" i="2"/>
  <c r="H83" i="2"/>
  <c r="I83" i="2"/>
  <c r="E84" i="2"/>
  <c r="G84" i="2"/>
  <c r="H84" i="2"/>
  <c r="I84" i="2"/>
  <c r="E85" i="2"/>
  <c r="G85" i="2"/>
  <c r="H85" i="2"/>
  <c r="I85" i="2"/>
  <c r="E86" i="2"/>
  <c r="G86" i="2"/>
  <c r="H86" i="2"/>
  <c r="I86" i="2"/>
  <c r="B54" i="2"/>
  <c r="C54" i="2"/>
  <c r="E54" i="2"/>
  <c r="G54" i="2"/>
  <c r="H54" i="2"/>
  <c r="I54" i="2"/>
  <c r="E55" i="2"/>
  <c r="G55" i="2"/>
  <c r="H55" i="2"/>
  <c r="I55" i="2"/>
  <c r="C56" i="2"/>
  <c r="E56" i="2"/>
  <c r="G56" i="2"/>
  <c r="H56" i="2"/>
  <c r="I56" i="2"/>
  <c r="E57" i="2"/>
  <c r="G57" i="2"/>
  <c r="H57" i="2"/>
  <c r="I57" i="2"/>
  <c r="E58" i="2"/>
  <c r="G58" i="2"/>
  <c r="H58" i="2"/>
  <c r="I58" i="2"/>
  <c r="E59" i="2"/>
  <c r="G59" i="2"/>
  <c r="H59" i="2"/>
  <c r="I59" i="2"/>
  <c r="E60" i="2"/>
  <c r="G60" i="2"/>
  <c r="H60" i="2"/>
  <c r="I60" i="2"/>
  <c r="E61" i="2"/>
  <c r="G61" i="2"/>
  <c r="H61" i="2"/>
  <c r="I61" i="2"/>
  <c r="E62" i="2"/>
  <c r="G62" i="2"/>
  <c r="H62" i="2"/>
  <c r="I62" i="2"/>
  <c r="E63" i="2"/>
  <c r="G63" i="2"/>
  <c r="H63" i="2"/>
  <c r="I63" i="2"/>
  <c r="E64" i="2"/>
  <c r="G64" i="2"/>
  <c r="H64" i="2"/>
  <c r="I64" i="2"/>
  <c r="E65" i="2"/>
  <c r="G65" i="2"/>
  <c r="H65" i="2"/>
  <c r="I65" i="2"/>
  <c r="C66" i="2"/>
  <c r="E66" i="2"/>
  <c r="G66" i="2"/>
  <c r="H66" i="2"/>
  <c r="I66" i="2"/>
  <c r="E67" i="2"/>
  <c r="G67" i="2"/>
  <c r="H67" i="2"/>
  <c r="I67" i="2"/>
  <c r="B68" i="2"/>
  <c r="C68" i="2"/>
  <c r="E68" i="2"/>
  <c r="G68" i="2"/>
  <c r="H68" i="2"/>
  <c r="I68" i="2"/>
  <c r="E69" i="2"/>
  <c r="G69" i="2"/>
  <c r="H69" i="2"/>
  <c r="I69" i="2"/>
  <c r="E70" i="2"/>
  <c r="G70" i="2"/>
  <c r="H70" i="2"/>
  <c r="I70" i="2"/>
  <c r="E20" i="2"/>
  <c r="G20" i="2"/>
  <c r="H20" i="2"/>
  <c r="I20" i="2"/>
  <c r="E21" i="2"/>
  <c r="G21" i="2"/>
  <c r="H21" i="2"/>
  <c r="I21" i="2"/>
  <c r="B22" i="2"/>
  <c r="C22" i="2"/>
  <c r="E22" i="2"/>
  <c r="G22" i="2"/>
  <c r="H22" i="2"/>
  <c r="I22" i="2"/>
  <c r="E23" i="2"/>
  <c r="G23" i="2"/>
  <c r="H23" i="2"/>
  <c r="I23" i="2"/>
  <c r="E24" i="2"/>
  <c r="G24" i="2"/>
  <c r="H24" i="2"/>
  <c r="I24" i="2"/>
  <c r="E25" i="2"/>
  <c r="G25" i="2"/>
  <c r="H25" i="2"/>
  <c r="I25" i="2"/>
  <c r="E26" i="2"/>
  <c r="G26" i="2"/>
  <c r="H26" i="2"/>
  <c r="I26" i="2"/>
  <c r="E27" i="2"/>
  <c r="G27" i="2"/>
  <c r="H27" i="2"/>
  <c r="I27" i="2"/>
  <c r="E28" i="2"/>
  <c r="G28" i="2"/>
  <c r="H28" i="2"/>
  <c r="I28" i="2"/>
  <c r="E29" i="2"/>
  <c r="G29" i="2"/>
  <c r="H29" i="2"/>
  <c r="I29" i="2"/>
  <c r="E30" i="2"/>
  <c r="G30" i="2"/>
  <c r="H30" i="2"/>
  <c r="I30" i="2"/>
  <c r="C31" i="2"/>
  <c r="E31" i="2"/>
  <c r="G31" i="2"/>
  <c r="H31" i="2"/>
  <c r="I31" i="2"/>
  <c r="E32" i="2"/>
  <c r="G32" i="2"/>
  <c r="H32" i="2"/>
  <c r="I32" i="2"/>
  <c r="E33" i="2"/>
  <c r="G33" i="2"/>
  <c r="H33" i="2"/>
  <c r="I33" i="2"/>
  <c r="C34" i="2"/>
  <c r="E34" i="2"/>
  <c r="G34" i="2"/>
  <c r="H34" i="2"/>
  <c r="I34" i="2"/>
  <c r="E35" i="2"/>
  <c r="G35" i="2"/>
  <c r="H35" i="2"/>
  <c r="I35" i="2"/>
  <c r="E36" i="2"/>
  <c r="G36" i="2"/>
  <c r="H36" i="2"/>
  <c r="I36" i="2"/>
  <c r="E37" i="2"/>
  <c r="G37" i="2"/>
  <c r="H37" i="2"/>
  <c r="I37" i="2"/>
  <c r="E38" i="2"/>
  <c r="G38" i="2"/>
  <c r="H38" i="2"/>
  <c r="I38" i="2"/>
  <c r="E39" i="2"/>
  <c r="G39" i="2"/>
  <c r="H39" i="2"/>
  <c r="I39" i="2"/>
  <c r="C40" i="2"/>
  <c r="E40" i="2"/>
  <c r="G40" i="2"/>
  <c r="H40" i="2"/>
  <c r="I40" i="2"/>
  <c r="E41" i="2"/>
  <c r="G41" i="2"/>
  <c r="H41" i="2"/>
  <c r="I41" i="2"/>
  <c r="E42" i="2"/>
  <c r="G42" i="2"/>
  <c r="H42" i="2"/>
  <c r="I42" i="2"/>
  <c r="E43" i="2"/>
  <c r="G43" i="2"/>
  <c r="H43" i="2"/>
  <c r="I43" i="2"/>
  <c r="E44" i="2"/>
  <c r="G44" i="2"/>
  <c r="H44" i="2"/>
  <c r="I44" i="2"/>
  <c r="E45" i="2"/>
  <c r="G45" i="2"/>
  <c r="H45" i="2"/>
  <c r="I45" i="2"/>
  <c r="E46" i="2"/>
  <c r="G46" i="2"/>
  <c r="H46" i="2"/>
  <c r="I46" i="2"/>
  <c r="E47" i="2"/>
  <c r="G47" i="2"/>
  <c r="H47" i="2"/>
  <c r="I47" i="2"/>
  <c r="E48" i="2"/>
  <c r="G48" i="2"/>
  <c r="H48" i="2"/>
  <c r="I48" i="2"/>
  <c r="E49" i="2"/>
  <c r="G49" i="2"/>
  <c r="H49" i="2"/>
  <c r="I49" i="2"/>
  <c r="E50" i="2"/>
  <c r="G50" i="2"/>
  <c r="H50" i="2"/>
  <c r="I50" i="2"/>
  <c r="E51" i="2"/>
  <c r="G51" i="2"/>
  <c r="H51" i="2"/>
  <c r="I51" i="2"/>
  <c r="E52" i="2"/>
  <c r="G52" i="2"/>
  <c r="H52" i="2"/>
  <c r="I52" i="2"/>
  <c r="E53" i="2"/>
  <c r="G53" i="2"/>
  <c r="H53" i="2"/>
  <c r="I53" i="2"/>
  <c r="I9" i="2"/>
  <c r="I10" i="2"/>
  <c r="I11" i="2"/>
  <c r="I12" i="2"/>
  <c r="I13" i="2"/>
  <c r="I14" i="2"/>
  <c r="I15" i="2"/>
  <c r="I16" i="2"/>
  <c r="J20" i="4"/>
  <c r="I18" i="2"/>
  <c r="I19" i="2"/>
  <c r="H9" i="2"/>
  <c r="H10" i="2"/>
  <c r="H11" i="2"/>
  <c r="H12" i="2"/>
  <c r="H13" i="2"/>
  <c r="H14" i="2"/>
  <c r="H15" i="2"/>
  <c r="H16" i="2"/>
  <c r="H17" i="2"/>
  <c r="H18" i="2"/>
  <c r="H19" i="2"/>
  <c r="H8" i="2"/>
  <c r="G9" i="2"/>
  <c r="G10" i="2"/>
  <c r="G11" i="2"/>
  <c r="G12" i="2"/>
  <c r="G13" i="2"/>
  <c r="G14" i="2"/>
  <c r="G15" i="2"/>
  <c r="G16" i="2"/>
  <c r="G17" i="2"/>
  <c r="G18" i="2"/>
  <c r="G19" i="2"/>
  <c r="G8" i="2"/>
  <c r="E9" i="2"/>
  <c r="E10" i="2"/>
  <c r="E11" i="2"/>
  <c r="E12" i="2"/>
  <c r="E13" i="2"/>
  <c r="E14" i="2"/>
  <c r="E15" i="2"/>
  <c r="E16" i="2"/>
  <c r="E17" i="2"/>
  <c r="E18" i="2"/>
  <c r="E19" i="2"/>
  <c r="E8" i="2"/>
  <c r="C13" i="2"/>
  <c r="C17" i="2"/>
  <c r="C8" i="2"/>
  <c r="B8" i="2"/>
  <c r="J21" i="4" l="1"/>
  <c r="K18" i="2"/>
  <c r="J17" i="4"/>
  <c r="K14" i="2"/>
  <c r="K10" i="2"/>
  <c r="J13" i="4" s="1"/>
  <c r="J22" i="4"/>
  <c r="K19" i="2"/>
  <c r="J18" i="4"/>
  <c r="K15" i="2"/>
  <c r="J16" i="4"/>
  <c r="K13" i="2"/>
  <c r="K11" i="2"/>
  <c r="J14" i="4" s="1"/>
  <c r="J12" i="4"/>
  <c r="K9" i="2"/>
  <c r="J42" i="4"/>
  <c r="K39" i="2"/>
  <c r="J41" i="4"/>
  <c r="K38" i="2"/>
  <c r="K37" i="2"/>
  <c r="J40" i="4" s="1"/>
  <c r="K36" i="2"/>
  <c r="J39" i="4" s="1"/>
  <c r="K35" i="2"/>
  <c r="J38" i="4" s="1"/>
  <c r="K34" i="2"/>
  <c r="J37" i="4" s="1"/>
  <c r="K30" i="2"/>
  <c r="J33" i="4" s="1"/>
  <c r="K29" i="2"/>
  <c r="J32" i="4" s="1"/>
  <c r="K28" i="2"/>
  <c r="J31" i="4" s="1"/>
  <c r="K27" i="2"/>
  <c r="J30" i="4" s="1"/>
  <c r="K26" i="2"/>
  <c r="J29" i="4" s="1"/>
  <c r="K25" i="2"/>
  <c r="J28" i="4" s="1"/>
  <c r="K24" i="2"/>
  <c r="J27" i="4" s="1"/>
  <c r="K23" i="2"/>
  <c r="J26" i="4" s="1"/>
  <c r="K22" i="2"/>
  <c r="J25" i="4" s="1"/>
  <c r="K21" i="2"/>
  <c r="J24" i="4" s="1"/>
  <c r="K20" i="2"/>
  <c r="J23" i="4" s="1"/>
  <c r="K70" i="2"/>
  <c r="J73" i="4" s="1"/>
  <c r="K69" i="2"/>
  <c r="J72" i="4" s="1"/>
  <c r="K68" i="2"/>
  <c r="J71" i="4" s="1"/>
  <c r="K67" i="2"/>
  <c r="J70" i="4" s="1"/>
  <c r="K66" i="2"/>
  <c r="J69" i="4" s="1"/>
  <c r="K55" i="2"/>
  <c r="J58" i="4" s="1"/>
  <c r="K54" i="2"/>
  <c r="J57" i="4" s="1"/>
  <c r="K86" i="2"/>
  <c r="J89" i="4" s="1"/>
  <c r="K85" i="2"/>
  <c r="J88" i="4" s="1"/>
  <c r="K84" i="2"/>
  <c r="J87" i="4" s="1"/>
  <c r="K83" i="2"/>
  <c r="J86" i="4" s="1"/>
  <c r="K82" i="2"/>
  <c r="J85" i="4" s="1"/>
  <c r="K81" i="2"/>
  <c r="J84" i="4" s="1"/>
  <c r="K80" i="2"/>
  <c r="J83" i="4" s="1"/>
  <c r="K79" i="2"/>
  <c r="J82" i="4" s="1"/>
  <c r="K113" i="2"/>
  <c r="J116" i="4" s="1"/>
  <c r="K112" i="2"/>
  <c r="J115" i="4" s="1"/>
  <c r="K111" i="2"/>
  <c r="J114" i="4" s="1"/>
  <c r="K110" i="2"/>
  <c r="J113" i="4" s="1"/>
  <c r="K109" i="2"/>
  <c r="J112" i="4" s="1"/>
  <c r="K100" i="2"/>
  <c r="J103" i="4" s="1"/>
  <c r="K99" i="2"/>
  <c r="J102" i="4" s="1"/>
  <c r="K126" i="2"/>
  <c r="J129" i="4" s="1"/>
  <c r="K125" i="2"/>
  <c r="J128" i="4" s="1"/>
  <c r="K124" i="2"/>
  <c r="J127" i="4" s="1"/>
  <c r="K123" i="2"/>
  <c r="J126" i="4" s="1"/>
  <c r="K122" i="2"/>
  <c r="J125" i="4" s="1"/>
  <c r="K121" i="2"/>
  <c r="J124" i="4" s="1"/>
  <c r="K120" i="2"/>
  <c r="J123" i="4" s="1"/>
  <c r="K119" i="2"/>
  <c r="J122" i="4" s="1"/>
  <c r="K118" i="2"/>
  <c r="J121" i="4" s="1"/>
  <c r="K117" i="2"/>
  <c r="J120" i="4" s="1"/>
  <c r="K116" i="2"/>
  <c r="J119" i="4" s="1"/>
  <c r="K115" i="2"/>
  <c r="J118" i="4" s="1"/>
  <c r="K114" i="2"/>
  <c r="J117" i="4" s="1"/>
  <c r="J11" i="4"/>
  <c r="K16" i="2"/>
  <c r="J19" i="4" s="1"/>
  <c r="J15" i="4"/>
  <c r="K12" i="2"/>
  <c r="J56" i="4"/>
  <c r="K53" i="2"/>
  <c r="J55" i="4"/>
  <c r="K52" i="2"/>
  <c r="J54" i="4"/>
  <c r="K51" i="2"/>
  <c r="J53" i="4"/>
  <c r="K50" i="2"/>
  <c r="K49" i="2"/>
  <c r="J52" i="4" s="1"/>
  <c r="K48" i="2"/>
  <c r="J51" i="4" s="1"/>
  <c r="K47" i="2"/>
  <c r="J50" i="4" s="1"/>
  <c r="K46" i="2"/>
  <c r="J49" i="4" s="1"/>
  <c r="K45" i="2"/>
  <c r="J48" i="4" s="1"/>
  <c r="K44" i="2"/>
  <c r="J47" i="4" s="1"/>
  <c r="K43" i="2"/>
  <c r="J46" i="4" s="1"/>
  <c r="K42" i="2"/>
  <c r="J45" i="4" s="1"/>
  <c r="K41" i="2"/>
  <c r="J44" i="4" s="1"/>
  <c r="K40" i="2"/>
  <c r="J43" i="4" s="1"/>
  <c r="K33" i="2"/>
  <c r="J36" i="4" s="1"/>
  <c r="K32" i="2"/>
  <c r="J35" i="4" s="1"/>
  <c r="K31" i="2"/>
  <c r="J34" i="4" s="1"/>
  <c r="K65" i="2"/>
  <c r="J68" i="4" s="1"/>
  <c r="K64" i="2"/>
  <c r="J67" i="4" s="1"/>
  <c r="K63" i="2"/>
  <c r="J66" i="4" s="1"/>
  <c r="K62" i="2"/>
  <c r="J65" i="4" s="1"/>
  <c r="K61" i="2"/>
  <c r="J64" i="4" s="1"/>
  <c r="K60" i="2"/>
  <c r="J63" i="4" s="1"/>
  <c r="K59" i="2"/>
  <c r="J62" i="4" s="1"/>
  <c r="K58" i="2"/>
  <c r="J61" i="4" s="1"/>
  <c r="K57" i="2"/>
  <c r="J60" i="4" s="1"/>
  <c r="K56" i="2"/>
  <c r="J59" i="4" s="1"/>
  <c r="K78" i="2"/>
  <c r="J81" i="4" s="1"/>
  <c r="K77" i="2"/>
  <c r="J80" i="4" s="1"/>
  <c r="K76" i="2"/>
  <c r="J79" i="4" s="1"/>
  <c r="K75" i="2"/>
  <c r="J78" i="4" s="1"/>
  <c r="K74" i="2"/>
  <c r="J77" i="4" s="1"/>
  <c r="K73" i="2"/>
  <c r="J76" i="4" s="1"/>
  <c r="K72" i="2"/>
  <c r="J75" i="4" s="1"/>
  <c r="K71" i="2"/>
  <c r="J74" i="4" s="1"/>
  <c r="K98" i="2"/>
  <c r="J101" i="4" s="1"/>
  <c r="K97" i="2"/>
  <c r="J100" i="4" s="1"/>
  <c r="K96" i="2"/>
  <c r="J99" i="4" s="1"/>
  <c r="K95" i="2"/>
  <c r="J98" i="4" s="1"/>
  <c r="K94" i="2"/>
  <c r="J97" i="4" s="1"/>
  <c r="K93" i="2"/>
  <c r="J96" i="4" s="1"/>
  <c r="K92" i="2"/>
  <c r="J95" i="4" s="1"/>
  <c r="K91" i="2"/>
  <c r="J94" i="4" s="1"/>
  <c r="K90" i="2"/>
  <c r="J93" i="4" s="1"/>
  <c r="K89" i="2"/>
  <c r="J92" i="4" s="1"/>
  <c r="K88" i="2"/>
  <c r="J91" i="4" s="1"/>
  <c r="K87" i="2"/>
  <c r="J90" i="4" s="1"/>
  <c r="K108" i="2"/>
  <c r="J111" i="4" s="1"/>
  <c r="K107" i="2"/>
  <c r="J110" i="4" s="1"/>
  <c r="K106" i="2"/>
  <c r="J109" i="4" s="1"/>
  <c r="K105" i="2"/>
  <c r="J108" i="4" s="1"/>
  <c r="K104" i="2"/>
  <c r="J107" i="4" s="1"/>
  <c r="K103" i="2"/>
  <c r="J106" i="4" s="1"/>
  <c r="K102" i="2"/>
  <c r="J105" i="4" s="1"/>
  <c r="K101" i="2"/>
  <c r="J104" i="4" s="1"/>
  <c r="K128" i="2" l="1"/>
  <c r="H132" i="2" s="1"/>
  <c r="H130" i="2" l="1"/>
  <c r="J131" i="4"/>
  <c r="K129" i="2"/>
  <c r="J132" i="4" s="1"/>
  <c r="K131" i="2"/>
  <c r="E133" i="4" s="1"/>
  <c r="J133" i="4" l="1"/>
</calcChain>
</file>

<file path=xl/sharedStrings.xml><?xml version="1.0" encoding="utf-8"?>
<sst xmlns="http://schemas.openxmlformats.org/spreadsheetml/2006/main" count="798" uniqueCount="411">
  <si>
    <t>Problemy/Pytania</t>
  </si>
  <si>
    <t>Darmowa dostawa</t>
  </si>
  <si>
    <t>Kolekcja czekoladek Merci Finest 250g</t>
  </si>
  <si>
    <t>Upominek</t>
  </si>
  <si>
    <t>Warszawa</t>
  </si>
  <si>
    <t>Poza Warszawą</t>
  </si>
  <si>
    <t>Nazwa upominku</t>
  </si>
  <si>
    <t>Od jakiej wartości</t>
  </si>
  <si>
    <t>Dostawa</t>
  </si>
  <si>
    <t>Opłata</t>
  </si>
  <si>
    <t>Czas dostawy (dni robocze)</t>
  </si>
  <si>
    <t>Płatność</t>
  </si>
  <si>
    <t>Przelew</t>
  </si>
  <si>
    <t>Gotówka</t>
  </si>
  <si>
    <t>gkk0080</t>
  </si>
  <si>
    <t>Nescafe Gold 200 g</t>
  </si>
  <si>
    <t>gkk0050</t>
  </si>
  <si>
    <t>Nescafe Creme Sensazione 200 g</t>
  </si>
  <si>
    <t>gkk0030</t>
  </si>
  <si>
    <t>Nescafe Classic 200 g</t>
  </si>
  <si>
    <t>gkk0060</t>
  </si>
  <si>
    <t>Nescafe Espresso Int. Puszka 100 g</t>
  </si>
  <si>
    <t>gkk0210</t>
  </si>
  <si>
    <t>Jacobs Cronat Gold 200 g</t>
  </si>
  <si>
    <t>gkk0200</t>
  </si>
  <si>
    <t>Tchibo Family Classic 250 g</t>
  </si>
  <si>
    <t>gkk0140</t>
  </si>
  <si>
    <t>Lavazza Espresso 250 g</t>
  </si>
  <si>
    <t>gkk0150</t>
  </si>
  <si>
    <t>Lavazza Qualita Rossa 250 g</t>
  </si>
  <si>
    <t>gkk0120</t>
  </si>
  <si>
    <t>Lavazza Qualita Oro 250 g</t>
  </si>
  <si>
    <t>gkk0130</t>
  </si>
  <si>
    <t>Lavazza Qualita Oro 1000 g</t>
  </si>
  <si>
    <t>gkk0160</t>
  </si>
  <si>
    <t>Lavazza Qualita Rossa 1000 g</t>
  </si>
  <si>
    <t>gkk0180</t>
  </si>
  <si>
    <t>Lavazza Grand Espresso 1000 g</t>
  </si>
  <si>
    <t>gkk0190</t>
  </si>
  <si>
    <t>Lavazza Crema e Aroma 1000 g</t>
  </si>
  <si>
    <t>ghk0160</t>
  </si>
  <si>
    <t>Lipton Yellow Label 100 tor.</t>
  </si>
  <si>
    <t>ghk0190</t>
  </si>
  <si>
    <t>Lipton Earl Grey 100 tor.</t>
  </si>
  <si>
    <t>ghk0250</t>
  </si>
  <si>
    <t>Lipton Yellow Label 100 kopert</t>
  </si>
  <si>
    <t>ghk0260</t>
  </si>
  <si>
    <t>Lipton Earl Grey 100 kopert</t>
  </si>
  <si>
    <t>ghk0400</t>
  </si>
  <si>
    <t>Saga 50 tor.</t>
  </si>
  <si>
    <t>ghk0410</t>
  </si>
  <si>
    <t>Saga 100 tor.</t>
  </si>
  <si>
    <t>ghk0040</t>
  </si>
  <si>
    <t>Dilmah Ceylon Gold 100 tor.</t>
  </si>
  <si>
    <t>ghk0020</t>
  </si>
  <si>
    <t>Dilmah Premium Tea 100 tor. bez zawieszki</t>
  </si>
  <si>
    <t>ghk0050</t>
  </si>
  <si>
    <t>Dilmah Earl Grey 100 tor. bez zawieszki</t>
  </si>
  <si>
    <t>ghk0200</t>
  </si>
  <si>
    <t>Lipton miętowa 25 tor.</t>
  </si>
  <si>
    <t>ghk0210</t>
  </si>
  <si>
    <t>Lipton cytrusowa 25 tor.</t>
  </si>
  <si>
    <t>ghk0220</t>
  </si>
  <si>
    <t>Lipton classic 25 tor.</t>
  </si>
  <si>
    <t>ghk0340</t>
  </si>
  <si>
    <t>Lipton Piramidka Gold Tea 20 szt</t>
  </si>
  <si>
    <t>ghk0350</t>
  </si>
  <si>
    <t>Lipton Piramidka White Raspberry 20 szt</t>
  </si>
  <si>
    <t>ghk0360</t>
  </si>
  <si>
    <t>Lipton Piramidka Cytryna 20 szt</t>
  </si>
  <si>
    <t>ghk0370</t>
  </si>
  <si>
    <t>Lipton Piramidka Owoce Leśne 20 szt</t>
  </si>
  <si>
    <t>ghk0380</t>
  </si>
  <si>
    <t>Lipton Piramidka Indones Sencha 20 szt</t>
  </si>
  <si>
    <t>ghk0390</t>
  </si>
  <si>
    <t>Lipton Piramidka Zielona Cytryna Melisa 20 szt</t>
  </si>
  <si>
    <t>ghk0280</t>
  </si>
  <si>
    <t>Lipton Green Tea Pure 25 kopert fol.</t>
  </si>
  <si>
    <t>ghk0290</t>
  </si>
  <si>
    <t>Lipton Green Tea Mint 25 kopert fol.</t>
  </si>
  <si>
    <t>ghk0300</t>
  </si>
  <si>
    <t>Lipton Green Tea Citrus 25 kopert fol.</t>
  </si>
  <si>
    <t>ghk0310</t>
  </si>
  <si>
    <t>Lipton Green Tea Orient 25 kopert fol.</t>
  </si>
  <si>
    <t>ghk0320</t>
  </si>
  <si>
    <t>Lipton Owocowa Fruit Influsion 25 kopert fol.</t>
  </si>
  <si>
    <t>ghk0330</t>
  </si>
  <si>
    <t>Lipton Vanilia 25 kopert fol.</t>
  </si>
  <si>
    <t>ghk0230</t>
  </si>
  <si>
    <t>Lipton More Than One Tea 12 smaków - 180 kopert</t>
  </si>
  <si>
    <t>ghk0060</t>
  </si>
  <si>
    <t>Dilmah Jagody z Wanilią 20 tor.</t>
  </si>
  <si>
    <t>ghk0070</t>
  </si>
  <si>
    <t>Dilmah Earl Grey 20 tor.</t>
  </si>
  <si>
    <t>ghk0080</t>
  </si>
  <si>
    <t>Dilmah Cytryny 20 tor.</t>
  </si>
  <si>
    <t>ghk0090</t>
  </si>
  <si>
    <t>Dilmah Maliny 20 tor.</t>
  </si>
  <si>
    <t>ghk0100</t>
  </si>
  <si>
    <t>Dilmah Wanilia 20 tor.</t>
  </si>
  <si>
    <t>ghk0110</t>
  </si>
  <si>
    <t>Dilmah Mango z Truskawką 20 tor.</t>
  </si>
  <si>
    <t>ghk0140</t>
  </si>
  <si>
    <t>Dilmah Pick mix 12 czarnych gatunków - 240 kopert</t>
  </si>
  <si>
    <t>gck0010</t>
  </si>
  <si>
    <t>Diamant sypki biały 1 kg</t>
  </si>
  <si>
    <t>gck0160</t>
  </si>
  <si>
    <t>Diamant w kostkach biały 0,5 kg</t>
  </si>
  <si>
    <t>gnk0550</t>
  </si>
  <si>
    <t>Łaciate 0,5% 0,5 litra</t>
  </si>
  <si>
    <t>gnk0540</t>
  </si>
  <si>
    <t>Łaciate 0,5% 1 litr</t>
  </si>
  <si>
    <t>gnk0440</t>
  </si>
  <si>
    <t>Łaciate 2% 0,5 litra</t>
  </si>
  <si>
    <t>gnk0430</t>
  </si>
  <si>
    <t>Łaciate 2% 1 litr</t>
  </si>
  <si>
    <t>gnk0420</t>
  </si>
  <si>
    <t>Łaciate 3,2% 0,5 litra</t>
  </si>
  <si>
    <t>gnk0410</t>
  </si>
  <si>
    <t>Łaciate 3,2% 1 litr</t>
  </si>
  <si>
    <t>gnk0560</t>
  </si>
  <si>
    <t>Łaciate zagęszczone niesłodzone 7,5% 0,25 litra</t>
  </si>
  <si>
    <t>gnk0570</t>
  </si>
  <si>
    <t>Łaciate zagęszczone niesłodzone 7,5% 0,5 litra</t>
  </si>
  <si>
    <t>gnk0460</t>
  </si>
  <si>
    <t>Gostyń zagęszczone niesłodzone Light 4 % 0,5 litra</t>
  </si>
  <si>
    <t>gnk0450</t>
  </si>
  <si>
    <t>Gostyń zagęszczone niesłodzone 7,5% 0,5 litra</t>
  </si>
  <si>
    <t>gnk0510</t>
  </si>
  <si>
    <t>Łaciate śmietanka 10 ml x 10 szt</t>
  </si>
  <si>
    <t>gnk0490</t>
  </si>
  <si>
    <t>Champion cytrynka 100% sok 7,5 g x 10 szt</t>
  </si>
  <si>
    <t>gnk0600</t>
  </si>
  <si>
    <t>Cisowianka 0,5 litra</t>
  </si>
  <si>
    <t>gnk0610</t>
  </si>
  <si>
    <t>Cisowianka 1,5 litra</t>
  </si>
  <si>
    <t>gnk0850</t>
  </si>
  <si>
    <t>Cisowianka 0,3 litra but. Szklana</t>
  </si>
  <si>
    <t>gnk0870</t>
  </si>
  <si>
    <t>Cisowianka 0,7 litra but. Szklana</t>
  </si>
  <si>
    <t>gnk0250</t>
  </si>
  <si>
    <t>Nałęczowianka 0,5 litra</t>
  </si>
  <si>
    <t>gnk0240</t>
  </si>
  <si>
    <t>Nałęczowianka 1,5 litra</t>
  </si>
  <si>
    <t>gnk0640</t>
  </si>
  <si>
    <t>Żywiec Zdrój 0,5 litra</t>
  </si>
  <si>
    <t>gnk0650</t>
  </si>
  <si>
    <t>Żywiec Zdrój 1,5 litra</t>
  </si>
  <si>
    <t>gnk0160</t>
  </si>
  <si>
    <t>Kropla Beskidu 0,25 litra but. Szklana</t>
  </si>
  <si>
    <t>gnk0180</t>
  </si>
  <si>
    <t>Kropla Beskidu 0,5 litra</t>
  </si>
  <si>
    <t>gnk0200</t>
  </si>
  <si>
    <t>Kropla Beskidu 1,75 litra</t>
  </si>
  <si>
    <t>gnk0840</t>
  </si>
  <si>
    <t>gnk0611</t>
  </si>
  <si>
    <t>gnk0900</t>
  </si>
  <si>
    <t>Cisowianka musująca Parlage 0,7 litra</t>
  </si>
  <si>
    <t>gnk0860</t>
  </si>
  <si>
    <t>Cisowianka musująca Parlage 0,3 litra but. Szklana</t>
  </si>
  <si>
    <t>gnk0880</t>
  </si>
  <si>
    <t>Cisowianka musująca Parlage 0,7 litra but. Szklana</t>
  </si>
  <si>
    <t>gnk0660</t>
  </si>
  <si>
    <t>Muszynianka niskonasycona 0,6 litra</t>
  </si>
  <si>
    <t>gnk0670</t>
  </si>
  <si>
    <t>Muszynianka niskonasycona 1,5 litra</t>
  </si>
  <si>
    <t>gnk0680</t>
  </si>
  <si>
    <t>Muszynianka średnionasycona (niebieska) 1,5 litra</t>
  </si>
  <si>
    <t>gnk0580</t>
  </si>
  <si>
    <t>gnk0590</t>
  </si>
  <si>
    <t>gnk0861</t>
  </si>
  <si>
    <t>Cisowianka silnie gazowana 0,3 litra but. Szklana</t>
  </si>
  <si>
    <t>gnk0862</t>
  </si>
  <si>
    <t>Cisowianka silnie gazowana 0,7 litra but. Szklana</t>
  </si>
  <si>
    <t>gnk0230</t>
  </si>
  <si>
    <t>Nalęczowianka 0,5 litra</t>
  </si>
  <si>
    <t>gnk0220</t>
  </si>
  <si>
    <t>Nalęczowianka 1,5 litra</t>
  </si>
  <si>
    <t>gnk0620</t>
  </si>
  <si>
    <t>gnk0630</t>
  </si>
  <si>
    <t>gnk0170</t>
  </si>
  <si>
    <t>gnk0190</t>
  </si>
  <si>
    <t>gnk0210</t>
  </si>
  <si>
    <t>gnk0280</t>
  </si>
  <si>
    <t>Cytrynowa</t>
  </si>
  <si>
    <t>gnk0290</t>
  </si>
  <si>
    <t>Brzoskwiniowa</t>
  </si>
  <si>
    <t>gnk0300</t>
  </si>
  <si>
    <t>Zielono-cytrynowa</t>
  </si>
  <si>
    <t>gnk0310</t>
  </si>
  <si>
    <t>Sok 100% pomarańczowy 0,33 litra</t>
  </si>
  <si>
    <t>gnk0320</t>
  </si>
  <si>
    <t>Sok 100% jabłkowy 0,33 litra</t>
  </si>
  <si>
    <t>gnk0340</t>
  </si>
  <si>
    <t>Sok multiwitamina 0,33 litra</t>
  </si>
  <si>
    <t>gnk0350</t>
  </si>
  <si>
    <t>Sok 100% pomarańczowy 1 litr</t>
  </si>
  <si>
    <t>gnk0360</t>
  </si>
  <si>
    <t>Sok cała pomarańcza 1 litr</t>
  </si>
  <si>
    <t>gnk0370</t>
  </si>
  <si>
    <t>Sok 100% jabłkowy 1 litr</t>
  </si>
  <si>
    <t>gnk0380</t>
  </si>
  <si>
    <t>Sok czarna porzeczka 1 litr</t>
  </si>
  <si>
    <t>gnk0390</t>
  </si>
  <si>
    <t>Sok grejpfrutowy 1 litr</t>
  </si>
  <si>
    <t>gnk0690</t>
  </si>
  <si>
    <t>Sok pomarańczowy 0,3 litra</t>
  </si>
  <si>
    <t>gnk0700</t>
  </si>
  <si>
    <t>Sok jabłkowy 0,3 litra</t>
  </si>
  <si>
    <t>gnk0710</t>
  </si>
  <si>
    <t>Nekrat czarna porzeczka 0,3 litra</t>
  </si>
  <si>
    <t>gnk0720</t>
  </si>
  <si>
    <t>Sok świeży pomidor 0,3 litra</t>
  </si>
  <si>
    <t>gnk0730</t>
  </si>
  <si>
    <t>Nektar czerwony grejpfrut 0,3 litra</t>
  </si>
  <si>
    <t>gnk0760</t>
  </si>
  <si>
    <t xml:space="preserve">Sok pomarańczowy 1 Litr </t>
  </si>
  <si>
    <t>gnk0770</t>
  </si>
  <si>
    <t>Sok jabłkowy 1 Litr</t>
  </si>
  <si>
    <t>gnk0780</t>
  </si>
  <si>
    <t>Nektar czarna porzeczka 1 Litr</t>
  </si>
  <si>
    <t>gnk0790</t>
  </si>
  <si>
    <t xml:space="preserve">Sok 100% czerwony grejpfrut 1 Litr </t>
  </si>
  <si>
    <t>gnk0800</t>
  </si>
  <si>
    <t>Sok pomidorowy 1 Litr</t>
  </si>
  <si>
    <t>gnk0810</t>
  </si>
  <si>
    <t>Sok multiwitamina classic 1 Litra</t>
  </si>
  <si>
    <t>gnk0830</t>
  </si>
  <si>
    <t>Nektar z czerwony pomarańczy sycylijskich 1 litr</t>
  </si>
  <si>
    <t>gnk0040</t>
  </si>
  <si>
    <t>Zwykła 0,5 Litra</t>
  </si>
  <si>
    <t>gnk0070</t>
  </si>
  <si>
    <t>Zwykła 1,0 Litr</t>
  </si>
  <si>
    <t>gnk0060</t>
  </si>
  <si>
    <t>Zero 0,5 Litra</t>
  </si>
  <si>
    <t>gnk0090</t>
  </si>
  <si>
    <t>Zero 1,0 Litr</t>
  </si>
  <si>
    <t>gnk0050</t>
  </si>
  <si>
    <t>Light 0,5 Litra</t>
  </si>
  <si>
    <t>gnk0080</t>
  </si>
  <si>
    <t>Light 1,0 Litr</t>
  </si>
  <si>
    <t>Kategoria</t>
  </si>
  <si>
    <t>Dział</t>
  </si>
  <si>
    <t>Symbol</t>
  </si>
  <si>
    <t>Produkt</t>
  </si>
  <si>
    <t>Ilość</t>
  </si>
  <si>
    <t>Cena netto</t>
  </si>
  <si>
    <t>Cena brutto</t>
  </si>
  <si>
    <t>Kawa</t>
  </si>
  <si>
    <t>Rozpuszczalna</t>
  </si>
  <si>
    <t>Mielona</t>
  </si>
  <si>
    <t>Ziarnista</t>
  </si>
  <si>
    <t>Czarna</t>
  </si>
  <si>
    <t>Zielona</t>
  </si>
  <si>
    <t>Owocowa</t>
  </si>
  <si>
    <t>Aromatyzowana</t>
  </si>
  <si>
    <t>Herbata</t>
  </si>
  <si>
    <t>Cukier</t>
  </si>
  <si>
    <t>Mleko</t>
  </si>
  <si>
    <t>Inne</t>
  </si>
  <si>
    <t>Niegazowana</t>
  </si>
  <si>
    <t>Lekkogazowana</t>
  </si>
  <si>
    <t>Gazowana</t>
  </si>
  <si>
    <t>Nestea</t>
  </si>
  <si>
    <t>Cappy</t>
  </si>
  <si>
    <t>Tymbark</t>
  </si>
  <si>
    <t>Coca-Cola</t>
  </si>
  <si>
    <t>Dodatki</t>
  </si>
  <si>
    <t>Woda</t>
  </si>
  <si>
    <t>Napoje</t>
  </si>
  <si>
    <t>Napoje gaz.</t>
  </si>
  <si>
    <t>200 g</t>
  </si>
  <si>
    <t>100 g</t>
  </si>
  <si>
    <t>250 g</t>
  </si>
  <si>
    <t>1000 g</t>
  </si>
  <si>
    <t>100 tor.</t>
  </si>
  <si>
    <t>100 kopert</t>
  </si>
  <si>
    <t>50 tor.</t>
  </si>
  <si>
    <t>25 tor.</t>
  </si>
  <si>
    <t>20 szt.</t>
  </si>
  <si>
    <t>25 kopert</t>
  </si>
  <si>
    <t>180 kopert</t>
  </si>
  <si>
    <t>20 tor.</t>
  </si>
  <si>
    <t>240 kopert</t>
  </si>
  <si>
    <t>1 kg</t>
  </si>
  <si>
    <t>0,5 kg</t>
  </si>
  <si>
    <t>0,5 l</t>
  </si>
  <si>
    <t>1 l</t>
  </si>
  <si>
    <t>0,25 l</t>
  </si>
  <si>
    <t>10 ml x 10 szt.</t>
  </si>
  <si>
    <t>7,5 g x 10 szt.</t>
  </si>
  <si>
    <t>1,5 l</t>
  </si>
  <si>
    <t>0,3 l</t>
  </si>
  <si>
    <t>0,7 l</t>
  </si>
  <si>
    <t>1,75 l</t>
  </si>
  <si>
    <t>0,6 l</t>
  </si>
  <si>
    <t>0,33 l</t>
  </si>
  <si>
    <t>Produkt (nazwa bez jednostek)</t>
  </si>
  <si>
    <t>Nescafe Gold</t>
  </si>
  <si>
    <t>Nescafe Creme Sensazione</t>
  </si>
  <si>
    <t>Nescafe Classic</t>
  </si>
  <si>
    <t>Nescafe Espresso Int. Puszka</t>
  </si>
  <si>
    <t>Jacobs Cronat Gold</t>
  </si>
  <si>
    <t>Tchibo Family Classic</t>
  </si>
  <si>
    <t>Lavazza Espresso</t>
  </si>
  <si>
    <t>Lavazza Qualita Rossa</t>
  </si>
  <si>
    <t>Lavazza Qualita Oro</t>
  </si>
  <si>
    <t>Lavazza Grand Espresso</t>
  </si>
  <si>
    <t>Lavazza Crema e Aroma</t>
  </si>
  <si>
    <t>Lipton Yellow Label</t>
  </si>
  <si>
    <t>Lipton Earl Grey</t>
  </si>
  <si>
    <t>Saga</t>
  </si>
  <si>
    <t>Dilmah Ceylon Gold</t>
  </si>
  <si>
    <t>Dilmah Premium Tea bez zawieszki</t>
  </si>
  <si>
    <t>Dilmah Earl Grey bez zawieszki</t>
  </si>
  <si>
    <t>Lipton miętowa</t>
  </si>
  <si>
    <t>Lipton cytrusowa</t>
  </si>
  <si>
    <t>Lipton classic</t>
  </si>
  <si>
    <t>Lipton Piramidka Gold Tea</t>
  </si>
  <si>
    <t>Lipton Piramidka White Raspberry</t>
  </si>
  <si>
    <t>Lipton Piramidka Cytryna</t>
  </si>
  <si>
    <t>Lipton Piramidka Owoce Leśne</t>
  </si>
  <si>
    <t>Lipton Piramidka Indones Sencha</t>
  </si>
  <si>
    <t>Lipton Piramidka Zielona Cytryna Melisa</t>
  </si>
  <si>
    <t>Lipton Green Tea Pure fol.</t>
  </si>
  <si>
    <t>Lipton Green Tea Mint fol.</t>
  </si>
  <si>
    <t>Lipton Green Tea Citrus fol.</t>
  </si>
  <si>
    <t>Lipton Green Tea Orient fol.</t>
  </si>
  <si>
    <t>Lipton Owocowa Fruit Influsion fol.</t>
  </si>
  <si>
    <t>Light</t>
  </si>
  <si>
    <t>Zwykła</t>
  </si>
  <si>
    <t>Zero</t>
  </si>
  <si>
    <t>Sok 100% pomarańczowy</t>
  </si>
  <si>
    <t>Sok 100% jabłkowy</t>
  </si>
  <si>
    <t>Sok multiwitamina</t>
  </si>
  <si>
    <t>Sok cała pomarańcza</t>
  </si>
  <si>
    <t>Sok czarna porzeczka</t>
  </si>
  <si>
    <t>Sok grejpfrutowy</t>
  </si>
  <si>
    <t>Sok pomarańczowy</t>
  </si>
  <si>
    <t>Sok jabłkowy</t>
  </si>
  <si>
    <t>Nekrat czarna porzeczka</t>
  </si>
  <si>
    <t>Sok świeży pomidor</t>
  </si>
  <si>
    <t>Nektar czerwony grejpfrut</t>
  </si>
  <si>
    <t>Nektar czarna porzeczka</t>
  </si>
  <si>
    <t>Sok 100% czerwony grejpfrut</t>
  </si>
  <si>
    <t>Sok pomidorowy</t>
  </si>
  <si>
    <t>Sok multiwitamina classic</t>
  </si>
  <si>
    <t>Nektar z czerwony pomarańczy sycylijskich</t>
  </si>
  <si>
    <t>Cisowianka</t>
  </si>
  <si>
    <t>Cisowianka silnie gazowana but. Szklana</t>
  </si>
  <si>
    <t>Nalęczowianka</t>
  </si>
  <si>
    <t>Żywiec Zdrój</t>
  </si>
  <si>
    <t>Kropla Beskidu but. Szklana</t>
  </si>
  <si>
    <t>Kropla Beskidu</t>
  </si>
  <si>
    <t>Muszynianka średnionasycona (niebieska)</t>
  </si>
  <si>
    <t>Lipton Vanilia fol.</t>
  </si>
  <si>
    <t>Lipton More Than One Tea 12 smaków</t>
  </si>
  <si>
    <t>Dilmah Jagody z Wanilią</t>
  </si>
  <si>
    <t>Dilmah Earl Grey</t>
  </si>
  <si>
    <t>Dilmah Cytryny</t>
  </si>
  <si>
    <t>Dilmah Maliny</t>
  </si>
  <si>
    <t>Dilmah Wanilia</t>
  </si>
  <si>
    <t>Dilmah Mango z Truskawką</t>
  </si>
  <si>
    <t>Dilmah Pick mix 12 czarnych gatunków</t>
  </si>
  <si>
    <t>Diamant sypki biały</t>
  </si>
  <si>
    <t>Diamant w kostkach biały</t>
  </si>
  <si>
    <t>Łaciate 0,5%</t>
  </si>
  <si>
    <t>Łaciate 2%</t>
  </si>
  <si>
    <t>Łaciate 3,2%</t>
  </si>
  <si>
    <t>Łaciate zagęszczone niesłodzone 7,5%</t>
  </si>
  <si>
    <t>Gostyń zagęszczone niesłodzone Light 4 %</t>
  </si>
  <si>
    <t>Gostyń zagęszczone niesłodzone 7,5%</t>
  </si>
  <si>
    <t>Łaciate śmietanka</t>
  </si>
  <si>
    <t>Champion cytrynka 100% sok</t>
  </si>
  <si>
    <t>Muszynianka niskonasycona</t>
  </si>
  <si>
    <t>Cisowianka but. Szklana</t>
  </si>
  <si>
    <t>Nałęczowianka</t>
  </si>
  <si>
    <t>Cisowianka musująca Parlage</t>
  </si>
  <si>
    <t>Cisowianka musująca Parlage but. Szklana</t>
  </si>
  <si>
    <t>Pojemność</t>
  </si>
  <si>
    <t>Wartość brutto</t>
  </si>
  <si>
    <t>Opłata za dostawę</t>
  </si>
  <si>
    <t>Dane do przelewu: GAMAT s. c. W. Janiszewska, M. Janiszewska, ul.Koszykowa 35, 00-553 Warszawa, 
Nr rachunku bankowego M bank: 26114020040000360233908699</t>
  </si>
  <si>
    <t xml:space="preserve">  </t>
  </si>
  <si>
    <t>Przewidywany czas dostawy</t>
  </si>
  <si>
    <t>Dane Zamawiającego</t>
  </si>
  <si>
    <t>NIP</t>
  </si>
  <si>
    <t>Miejscowość</t>
  </si>
  <si>
    <t>Kod pocztowy</t>
  </si>
  <si>
    <t>www.gamat.pl</t>
  </si>
  <si>
    <t>tel. 22 621 37 82</t>
  </si>
  <si>
    <t>Adres dostawy</t>
  </si>
  <si>
    <t>Upominek do zamówienia</t>
  </si>
  <si>
    <t>Lp.</t>
  </si>
  <si>
    <t>Informacje od klienta</t>
  </si>
  <si>
    <t>ul. Koszykowa 35</t>
  </si>
  <si>
    <t>00-553 Warszawa</t>
  </si>
  <si>
    <t>Numer rachunku bankowego:</t>
  </si>
  <si>
    <t>GAMAT s. c.</t>
  </si>
  <si>
    <t>mBank 26-1140-2004-0000-3602-3390-8699</t>
  </si>
  <si>
    <t>WARTOŚĆ PRODUKTÓW</t>
  </si>
  <si>
    <t>Data zamówienia</t>
  </si>
  <si>
    <t>Wartość produktów</t>
  </si>
  <si>
    <t>Wartość zamówienia</t>
  </si>
  <si>
    <t>Drukowanie -&gt; Lp. pozostaje bez zmian. Można to zmienić</t>
  </si>
  <si>
    <t>Informacje dodatkowe</t>
  </si>
  <si>
    <t>Dane do przelewu: GAMAT s. c. W. Janiszewski, M. Janiszewska, ul.Koszykowa 35, 00-553 Warszawa, 
Nr rachunku bankowego M bank: 26114020040000360233908699</t>
  </si>
  <si>
    <t>W. Janiszewski, M. Janiszewska</t>
  </si>
  <si>
    <t>gamatsc@gamat.pl</t>
  </si>
  <si>
    <r>
      <t>GAMAT</t>
    </r>
    <r>
      <rPr>
        <b/>
        <sz val="8"/>
        <color theme="1"/>
        <rFont val="Calibri"/>
        <family val="2"/>
        <charset val="238"/>
        <scheme val="minor"/>
      </rPr>
      <t/>
    </r>
  </si>
  <si>
    <t>Przedpłata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</si>
</sst>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00\-000\-00\-00"/>
    <numFmt numFmtId="166" formatCode="00\-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Dashed">
        <color auto="1"/>
      </right>
      <top style="medium">
        <color auto="1"/>
      </top>
      <bottom style="mediumDashed">
        <color auto="1"/>
      </bottom>
      <diagonal/>
    </border>
    <border>
      <left style="medium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">
        <color auto="1"/>
      </left>
      <right style="mediumDashed">
        <color auto="1"/>
      </right>
      <top style="mediumDashed">
        <color auto="1"/>
      </top>
      <bottom style="medium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medium">
        <color auto="1"/>
      </bottom>
      <diagonal/>
    </border>
    <border>
      <left style="mediumDashed">
        <color auto="1"/>
      </left>
      <right style="medium">
        <color auto="1"/>
      </right>
      <top/>
      <bottom/>
      <diagonal/>
    </border>
    <border>
      <left style="mediumDashed">
        <color auto="1"/>
      </left>
      <right style="medium">
        <color auto="1"/>
      </right>
      <top/>
      <bottom style="medium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Dash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horizontal="left"/>
    </xf>
    <xf numFmtId="44" fontId="0" fillId="0" borderId="0" xfId="1" applyFont="1" applyAlignment="1">
      <alignment horizontal="right"/>
    </xf>
    <xf numFmtId="44" fontId="0" fillId="0" borderId="0" xfId="1" applyFont="1" applyAlignment="1">
      <alignment vertical="center"/>
    </xf>
    <xf numFmtId="44" fontId="0" fillId="0" borderId="0" xfId="1" applyFont="1" applyAlignment="1"/>
    <xf numFmtId="0" fontId="4" fillId="0" borderId="0" xfId="0" applyFont="1"/>
    <xf numFmtId="8" fontId="0" fillId="0" borderId="0" xfId="0" applyNumberFormat="1"/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0" fontId="5" fillId="0" borderId="15" xfId="3" applyFont="1" applyFill="1" applyBorder="1" applyAlignment="1" applyProtection="1">
      <alignment horizontal="center" vertical="center"/>
    </xf>
    <xf numFmtId="0" fontId="5" fillId="0" borderId="15" xfId="3" applyFill="1" applyBorder="1" applyProtection="1"/>
    <xf numFmtId="164" fontId="5" fillId="0" borderId="15" xfId="3" applyNumberFormat="1" applyFill="1" applyBorder="1" applyProtection="1"/>
    <xf numFmtId="164" fontId="5" fillId="0" borderId="16" xfId="3" applyNumberFormat="1" applyFill="1" applyBorder="1" applyProtection="1"/>
    <xf numFmtId="0" fontId="5" fillId="0" borderId="15" xfId="3" applyFill="1" applyBorder="1" applyAlignment="1" applyProtection="1">
      <alignment horizontal="center" vertical="center"/>
    </xf>
    <xf numFmtId="0" fontId="5" fillId="0" borderId="15" xfId="3" applyFont="1" applyFill="1" applyBorder="1" applyProtection="1"/>
    <xf numFmtId="0" fontId="6" fillId="0" borderId="15" xfId="3" applyFont="1" applyFill="1" applyBorder="1" applyAlignment="1" applyProtection="1">
      <alignment horizontal="center" vertical="top"/>
    </xf>
    <xf numFmtId="0" fontId="0" fillId="0" borderId="17" xfId="0" applyFill="1" applyBorder="1"/>
    <xf numFmtId="0" fontId="0" fillId="0" borderId="18" xfId="0" applyFill="1" applyBorder="1"/>
    <xf numFmtId="0" fontId="5" fillId="0" borderId="18" xfId="3" applyFont="1" applyFill="1" applyBorder="1" applyAlignment="1" applyProtection="1">
      <alignment horizontal="center" vertical="center"/>
    </xf>
    <xf numFmtId="0" fontId="5" fillId="0" borderId="18" xfId="3" applyFill="1" applyBorder="1" applyProtection="1"/>
    <xf numFmtId="164" fontId="5" fillId="0" borderId="18" xfId="3" applyNumberFormat="1" applyFill="1" applyBorder="1" applyProtection="1"/>
    <xf numFmtId="164" fontId="5" fillId="0" borderId="19" xfId="3" applyNumberFormat="1" applyFill="1" applyBorder="1" applyProtection="1"/>
    <xf numFmtId="0" fontId="7" fillId="0" borderId="15" xfId="3" applyFont="1" applyFill="1" applyBorder="1" applyProtection="1"/>
    <xf numFmtId="0" fontId="7" fillId="0" borderId="18" xfId="3" applyFont="1" applyFill="1" applyBorder="1" applyProtection="1"/>
    <xf numFmtId="0" fontId="0" fillId="0" borderId="20" xfId="0" applyFill="1" applyBorder="1"/>
    <xf numFmtId="0" fontId="0" fillId="0" borderId="21" xfId="0" applyFill="1" applyBorder="1"/>
    <xf numFmtId="0" fontId="5" fillId="0" borderId="21" xfId="3" applyFont="1" applyFill="1" applyBorder="1" applyAlignment="1" applyProtection="1">
      <alignment horizontal="center" vertical="center"/>
    </xf>
    <xf numFmtId="0" fontId="7" fillId="0" borderId="21" xfId="3" applyFont="1" applyFill="1" applyBorder="1" applyProtection="1"/>
    <xf numFmtId="0" fontId="5" fillId="0" borderId="21" xfId="3" applyFill="1" applyBorder="1" applyProtection="1"/>
    <xf numFmtId="164" fontId="5" fillId="0" borderId="21" xfId="3" applyNumberFormat="1" applyFill="1" applyBorder="1" applyProtection="1"/>
    <xf numFmtId="164" fontId="5" fillId="0" borderId="22" xfId="3" applyNumberFormat="1" applyFill="1" applyBorder="1" applyProtection="1"/>
    <xf numFmtId="0" fontId="3" fillId="2" borderId="13" xfId="2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8" fillId="0" borderId="0" xfId="5" applyFont="1" applyFill="1" applyAlignment="1">
      <alignment horizontal="center" vertical="center" textRotation="115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2" fontId="0" fillId="0" borderId="0" xfId="1" applyNumberFormat="1" applyFont="1" applyFill="1" applyAlignment="1">
      <alignment horizontal="left" vertical="center" indent="1"/>
    </xf>
    <xf numFmtId="44" fontId="0" fillId="0" borderId="0" xfId="0" applyNumberFormat="1" applyFill="1"/>
    <xf numFmtId="0" fontId="0" fillId="0" borderId="35" xfId="0" applyBorder="1" applyAlignment="1">
      <alignment horizontal="left" vertical="center" indent="1"/>
    </xf>
    <xf numFmtId="2" fontId="0" fillId="0" borderId="35" xfId="1" applyNumberFormat="1" applyFont="1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2" fontId="0" fillId="0" borderId="38" xfId="1" applyNumberFormat="1" applyFont="1" applyBorder="1" applyAlignment="1">
      <alignment horizontal="left" vertical="center" indent="1"/>
    </xf>
    <xf numFmtId="0" fontId="0" fillId="0" borderId="41" xfId="0" applyBorder="1" applyAlignment="1">
      <alignment horizontal="left" vertical="center" indent="1"/>
    </xf>
    <xf numFmtId="2" fontId="0" fillId="0" borderId="41" xfId="1" applyNumberFormat="1" applyFont="1" applyBorder="1" applyAlignment="1">
      <alignment horizontal="left" vertical="center" indent="1"/>
    </xf>
    <xf numFmtId="0" fontId="0" fillId="0" borderId="0" xfId="0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center" indent="1"/>
    </xf>
    <xf numFmtId="0" fontId="10" fillId="0" borderId="0" xfId="6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29" xfId="0" applyBorder="1" applyAlignment="1">
      <alignment horizontal="left"/>
    </xf>
    <xf numFmtId="0" fontId="0" fillId="0" borderId="29" xfId="0" applyBorder="1"/>
    <xf numFmtId="0" fontId="2" fillId="0" borderId="24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4" fontId="0" fillId="0" borderId="12" xfId="0" applyNumberFormat="1" applyBorder="1"/>
    <xf numFmtId="14" fontId="0" fillId="0" borderId="30" xfId="0" applyNumberFormat="1" applyBorder="1"/>
    <xf numFmtId="0" fontId="2" fillId="0" borderId="25" xfId="0" applyFont="1" applyBorder="1" applyAlignment="1">
      <alignment wrapText="1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5" xfId="0" applyFill="1" applyBorder="1"/>
    <xf numFmtId="0" fontId="0" fillId="0" borderId="52" xfId="0" applyBorder="1"/>
    <xf numFmtId="2" fontId="0" fillId="0" borderId="15" xfId="0" applyNumberFormat="1" applyBorder="1" applyAlignment="1">
      <alignment horizontal="left" indent="1"/>
    </xf>
    <xf numFmtId="0" fontId="0" fillId="0" borderId="15" xfId="0" applyBorder="1"/>
    <xf numFmtId="44" fontId="0" fillId="0" borderId="53" xfId="0" applyNumberFormat="1" applyBorder="1"/>
    <xf numFmtId="0" fontId="15" fillId="0" borderId="0" xfId="0" applyFont="1"/>
    <xf numFmtId="0" fontId="15" fillId="0" borderId="0" xfId="0" applyFont="1" applyAlignment="1">
      <alignment horizontal="left" indent="1"/>
    </xf>
    <xf numFmtId="44" fontId="0" fillId="6" borderId="56" xfId="0" applyNumberFormat="1" applyFill="1" applyBorder="1"/>
    <xf numFmtId="44" fontId="0" fillId="6" borderId="60" xfId="0" applyNumberFormat="1" applyFill="1" applyBorder="1" applyAlignment="1">
      <alignment horizontal="right"/>
    </xf>
    <xf numFmtId="44" fontId="0" fillId="6" borderId="58" xfId="0" applyNumberFormat="1" applyFill="1" applyBorder="1"/>
    <xf numFmtId="14" fontId="15" fillId="6" borderId="49" xfId="0" applyNumberFormat="1" applyFont="1" applyFill="1" applyBorder="1" applyAlignment="1"/>
    <xf numFmtId="14" fontId="15" fillId="6" borderId="51" xfId="0" applyNumberFormat="1" applyFont="1" applyFill="1" applyBorder="1" applyAlignment="1"/>
    <xf numFmtId="44" fontId="0" fillId="0" borderId="36" xfId="0" applyNumberFormat="1" applyBorder="1" applyAlignment="1">
      <alignment vertical="center"/>
    </xf>
    <xf numFmtId="44" fontId="0" fillId="0" borderId="39" xfId="0" applyNumberFormat="1" applyBorder="1" applyAlignment="1">
      <alignment vertical="center"/>
    </xf>
    <xf numFmtId="44" fontId="0" fillId="0" borderId="42" xfId="0" applyNumberFormat="1" applyBorder="1" applyAlignment="1">
      <alignment vertical="center"/>
    </xf>
    <xf numFmtId="0" fontId="2" fillId="4" borderId="46" xfId="0" applyFont="1" applyFill="1" applyBorder="1" applyAlignment="1">
      <alignment horizontal="center" vertical="center"/>
    </xf>
    <xf numFmtId="0" fontId="15" fillId="6" borderId="66" xfId="0" applyFont="1" applyFill="1" applyBorder="1" applyAlignment="1">
      <alignment horizontal="right"/>
    </xf>
    <xf numFmtId="0" fontId="0" fillId="0" borderId="35" xfId="0" applyBorder="1" applyAlignment="1" applyProtection="1">
      <alignment horizontal="left" vertical="center" indent="1"/>
      <protection locked="0"/>
    </xf>
    <xf numFmtId="0" fontId="0" fillId="0" borderId="38" xfId="0" applyBorder="1" applyAlignment="1" applyProtection="1">
      <alignment horizontal="left" vertical="center" indent="1"/>
      <protection locked="0"/>
    </xf>
    <xf numFmtId="0" fontId="0" fillId="0" borderId="41" xfId="0" applyBorder="1" applyAlignment="1" applyProtection="1">
      <alignment horizontal="left" vertical="center" indent="1"/>
      <protection locked="0"/>
    </xf>
    <xf numFmtId="0" fontId="0" fillId="7" borderId="0" xfId="0" applyFill="1" applyProtection="1">
      <protection locked="0"/>
    </xf>
    <xf numFmtId="0" fontId="12" fillId="0" borderId="0" xfId="0" applyFont="1" applyAlignment="1">
      <alignment horizontal="left" vertical="center"/>
    </xf>
    <xf numFmtId="0" fontId="0" fillId="7" borderId="0" xfId="0" applyFill="1"/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70" xfId="0" applyBorder="1" applyAlignment="1">
      <alignment horizontal="left" indent="1"/>
    </xf>
    <xf numFmtId="0" fontId="2" fillId="8" borderId="24" xfId="0" applyFont="1" applyFill="1" applyBorder="1" applyAlignment="1">
      <alignment horizontal="left" indent="1"/>
    </xf>
    <xf numFmtId="0" fontId="2" fillId="8" borderId="25" xfId="0" applyFont="1" applyFill="1" applyBorder="1" applyAlignment="1">
      <alignment horizontal="left" vertical="center" indent="1"/>
    </xf>
    <xf numFmtId="165" fontId="0" fillId="8" borderId="0" xfId="0" applyNumberFormat="1" applyFill="1" applyBorder="1" applyAlignment="1" applyProtection="1">
      <alignment horizontal="left" vertical="center" indent="1"/>
      <protection locked="0"/>
    </xf>
    <xf numFmtId="0" fontId="2" fillId="8" borderId="0" xfId="0" applyFont="1" applyFill="1" applyBorder="1" applyAlignment="1">
      <alignment horizontal="left" indent="1"/>
    </xf>
    <xf numFmtId="0" fontId="0" fillId="8" borderId="0" xfId="0" applyFill="1" applyBorder="1" applyAlignment="1" applyProtection="1">
      <alignment horizontal="left" vertical="center" indent="1"/>
      <protection locked="0"/>
    </xf>
    <xf numFmtId="0" fontId="2" fillId="8" borderId="28" xfId="0" applyFont="1" applyFill="1" applyBorder="1" applyAlignment="1">
      <alignment horizontal="left" indent="1"/>
    </xf>
    <xf numFmtId="0" fontId="0" fillId="8" borderId="29" xfId="0" applyFill="1" applyBorder="1" applyAlignment="1">
      <alignment horizontal="left" vertical="center" indent="1"/>
    </xf>
    <xf numFmtId="0" fontId="0" fillId="8" borderId="29" xfId="0" applyFill="1" applyBorder="1" applyAlignment="1">
      <alignment horizontal="left" indent="1"/>
    </xf>
    <xf numFmtId="44" fontId="2" fillId="8" borderId="13" xfId="0" applyNumberFormat="1" applyFont="1" applyFill="1" applyBorder="1"/>
    <xf numFmtId="44" fontId="0" fillId="8" borderId="12" xfId="0" applyNumberFormat="1" applyFill="1" applyBorder="1" applyAlignment="1">
      <alignment horizontal="right" vertical="center"/>
    </xf>
    <xf numFmtId="0" fontId="0" fillId="8" borderId="9" xfId="0" applyFill="1" applyBorder="1" applyAlignment="1">
      <alignment horizontal="right" indent="1"/>
    </xf>
    <xf numFmtId="0" fontId="18" fillId="9" borderId="67" xfId="2" applyFont="1" applyFill="1" applyBorder="1" applyAlignment="1">
      <alignment horizontal="center" vertical="center"/>
    </xf>
    <xf numFmtId="0" fontId="18" fillId="9" borderId="68" xfId="2" applyFont="1" applyFill="1" applyBorder="1" applyAlignment="1">
      <alignment horizontal="center" vertical="center"/>
    </xf>
    <xf numFmtId="0" fontId="18" fillId="9" borderId="69" xfId="2" applyFont="1" applyFill="1" applyBorder="1" applyAlignment="1">
      <alignment horizontal="center" vertical="center"/>
    </xf>
    <xf numFmtId="0" fontId="0" fillId="8" borderId="11" xfId="0" applyFill="1" applyBorder="1" applyAlignment="1" applyProtection="1">
      <alignment horizontal="left" indent="1"/>
      <protection locked="0"/>
    </xf>
    <xf numFmtId="0" fontId="0" fillId="0" borderId="5" xfId="0" applyBorder="1" applyAlignment="1">
      <alignment horizontal="left" indent="1"/>
    </xf>
    <xf numFmtId="0" fontId="3" fillId="2" borderId="10" xfId="2" applyFont="1" applyBorder="1" applyAlignment="1">
      <alignment horizontal="center"/>
    </xf>
    <xf numFmtId="0" fontId="3" fillId="2" borderId="11" xfId="2" applyFont="1" applyBorder="1" applyAlignment="1">
      <alignment horizontal="center"/>
    </xf>
    <xf numFmtId="0" fontId="3" fillId="2" borderId="12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4" xfId="0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44" fontId="0" fillId="0" borderId="4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166" fontId="0" fillId="8" borderId="0" xfId="0" applyNumberFormat="1" applyFill="1" applyBorder="1" applyAlignment="1" applyProtection="1">
      <alignment horizontal="left" vertical="center" indent="1"/>
      <protection locked="0"/>
    </xf>
    <xf numFmtId="0" fontId="0" fillId="0" borderId="43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2" fillId="0" borderId="24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15" fillId="8" borderId="0" xfId="0" applyFont="1" applyFill="1" applyBorder="1" applyAlignment="1" applyProtection="1">
      <alignment horizontal="left" vertical="top" wrapText="1" indent="1"/>
      <protection locked="0"/>
    </xf>
    <xf numFmtId="0" fontId="15" fillId="8" borderId="29" xfId="0" applyFont="1" applyFill="1" applyBorder="1" applyAlignment="1" applyProtection="1">
      <alignment horizontal="left" vertical="top" wrapText="1" indent="1"/>
      <protection locked="0"/>
    </xf>
    <xf numFmtId="0" fontId="0" fillId="0" borderId="45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18" fillId="9" borderId="68" xfId="2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left" indent="1"/>
    </xf>
    <xf numFmtId="0" fontId="2" fillId="8" borderId="23" xfId="0" applyFont="1" applyFill="1" applyBorder="1" applyAlignment="1">
      <alignment horizontal="left" indent="1"/>
    </xf>
    <xf numFmtId="0" fontId="2" fillId="8" borderId="27" xfId="0" applyFont="1" applyFill="1" applyBorder="1" applyAlignment="1">
      <alignment horizontal="left" indent="1"/>
    </xf>
    <xf numFmtId="0" fontId="0" fillId="8" borderId="25" xfId="0" applyFill="1" applyBorder="1" applyAlignment="1">
      <alignment horizontal="left" indent="1"/>
    </xf>
    <xf numFmtId="0" fontId="0" fillId="8" borderId="0" xfId="0" applyFill="1" applyBorder="1" applyAlignment="1">
      <alignment horizontal="left" indent="1"/>
    </xf>
    <xf numFmtId="0" fontId="2" fillId="8" borderId="28" xfId="0" applyFont="1" applyFill="1" applyBorder="1" applyAlignment="1">
      <alignment horizontal="left" vertical="center" indent="1"/>
    </xf>
    <xf numFmtId="0" fontId="2" fillId="8" borderId="29" xfId="0" applyFont="1" applyFill="1" applyBorder="1" applyAlignment="1">
      <alignment horizontal="left" vertical="center" indent="1"/>
    </xf>
    <xf numFmtId="0" fontId="2" fillId="8" borderId="30" xfId="0" applyFont="1" applyFill="1" applyBorder="1" applyAlignment="1">
      <alignment horizontal="left" vertical="center" indent="1"/>
    </xf>
    <xf numFmtId="0" fontId="2" fillId="0" borderId="31" xfId="0" applyFont="1" applyBorder="1" applyAlignment="1">
      <alignment horizontal="left" indent="1"/>
    </xf>
    <xf numFmtId="0" fontId="2" fillId="0" borderId="32" xfId="0" applyFont="1" applyBorder="1" applyAlignment="1">
      <alignment horizontal="left" indent="1"/>
    </xf>
    <xf numFmtId="0" fontId="2" fillId="0" borderId="33" xfId="0" applyFont="1" applyBorder="1" applyAlignment="1">
      <alignment horizontal="left" indent="1"/>
    </xf>
    <xf numFmtId="0" fontId="0" fillId="0" borderId="24" xfId="0" applyBorder="1" applyAlignment="1" applyProtection="1">
      <alignment horizontal="left" vertical="top" wrapText="1" indent="1"/>
      <protection locked="0"/>
    </xf>
    <xf numFmtId="0" fontId="0" fillId="0" borderId="11" xfId="0" applyBorder="1" applyAlignment="1" applyProtection="1">
      <alignment horizontal="left" vertical="top" wrapText="1" indent="1"/>
      <protection locked="0"/>
    </xf>
    <xf numFmtId="0" fontId="0" fillId="0" borderId="25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28" xfId="0" applyBorder="1" applyAlignment="1" applyProtection="1">
      <alignment horizontal="left" vertical="top" wrapText="1" indent="1"/>
      <protection locked="0"/>
    </xf>
    <xf numFmtId="0" fontId="0" fillId="0" borderId="29" xfId="0" applyBorder="1" applyAlignment="1" applyProtection="1">
      <alignment horizontal="left" vertical="top" wrapText="1" indent="1"/>
      <protection locked="0"/>
    </xf>
    <xf numFmtId="0" fontId="0" fillId="0" borderId="3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" fillId="8" borderId="13" xfId="0" applyFont="1" applyFill="1" applyBorder="1" applyAlignment="1">
      <alignment horizontal="left" indent="1"/>
    </xf>
    <xf numFmtId="0" fontId="0" fillId="8" borderId="24" xfId="0" applyFill="1" applyBorder="1" applyAlignment="1">
      <alignment horizontal="left" indent="1"/>
    </xf>
    <xf numFmtId="0" fontId="0" fillId="8" borderId="11" xfId="0" applyFill="1" applyBorder="1" applyAlignment="1">
      <alignment horizontal="left" indent="1"/>
    </xf>
    <xf numFmtId="0" fontId="19" fillId="9" borderId="25" xfId="2" applyFont="1" applyFill="1" applyBorder="1" applyAlignment="1">
      <alignment horizontal="center" vertical="center" textRotation="115"/>
    </xf>
    <xf numFmtId="0" fontId="19" fillId="9" borderId="28" xfId="2" applyFont="1" applyFill="1" applyBorder="1" applyAlignment="1">
      <alignment horizontal="center" vertical="center" textRotation="115"/>
    </xf>
    <xf numFmtId="0" fontId="19" fillId="10" borderId="25" xfId="5" applyFont="1" applyFill="1" applyBorder="1" applyAlignment="1">
      <alignment horizontal="center" vertical="center" textRotation="115"/>
    </xf>
    <xf numFmtId="0" fontId="15" fillId="0" borderId="0" xfId="0" applyFont="1" applyAlignment="1">
      <alignment horizontal="left" vertical="top" wrapText="1" indent="2"/>
    </xf>
    <xf numFmtId="0" fontId="0" fillId="0" borderId="0" xfId="0" applyFill="1" applyBorder="1" applyAlignment="1">
      <alignment horizontal="center"/>
    </xf>
    <xf numFmtId="49" fontId="15" fillId="0" borderId="0" xfId="0" applyNumberFormat="1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10"/>
    </xf>
    <xf numFmtId="0" fontId="15" fillId="0" borderId="0" xfId="0" applyFont="1" applyBorder="1" applyAlignment="1">
      <alignment horizontal="left" indent="10"/>
    </xf>
    <xf numFmtId="0" fontId="0" fillId="4" borderId="23" xfId="0" applyFont="1" applyFill="1" applyBorder="1" applyAlignment="1">
      <alignment horizontal="center" vertical="center"/>
    </xf>
    <xf numFmtId="165" fontId="15" fillId="0" borderId="54" xfId="0" applyNumberFormat="1" applyFont="1" applyBorder="1" applyAlignment="1">
      <alignment horizontal="left" indent="2"/>
    </xf>
    <xf numFmtId="0" fontId="15" fillId="0" borderId="0" xfId="0" applyFont="1" applyAlignment="1">
      <alignment horizontal="left" indent="2"/>
    </xf>
    <xf numFmtId="166" fontId="15" fillId="0" borderId="0" xfId="0" applyNumberFormat="1" applyFont="1" applyAlignment="1">
      <alignment horizontal="left" indent="2"/>
    </xf>
    <xf numFmtId="0" fontId="2" fillId="4" borderId="61" xfId="0" applyFont="1" applyFill="1" applyBorder="1" applyAlignment="1">
      <alignment horizontal="center"/>
    </xf>
    <xf numFmtId="0" fontId="2" fillId="4" borderId="62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0" fillId="0" borderId="61" xfId="0" applyBorder="1" applyAlignment="1">
      <alignment horizontal="left" vertical="top" wrapText="1"/>
    </xf>
    <xf numFmtId="0" fontId="0" fillId="0" borderId="62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0" fillId="5" borderId="55" xfId="0" applyFill="1" applyBorder="1" applyAlignment="1">
      <alignment horizontal="center" wrapText="1"/>
    </xf>
    <xf numFmtId="0" fontId="0" fillId="5" borderId="54" xfId="0" applyFill="1" applyBorder="1" applyAlignment="1">
      <alignment horizontal="center" wrapText="1"/>
    </xf>
    <xf numFmtId="0" fontId="0" fillId="5" borderId="54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0" fillId="5" borderId="55" xfId="0" applyFill="1" applyBorder="1" applyAlignment="1">
      <alignment horizontal="left" indent="1"/>
    </xf>
    <xf numFmtId="0" fontId="0" fillId="5" borderId="54" xfId="0" applyFill="1" applyBorder="1" applyAlignment="1">
      <alignment horizontal="left" indent="1"/>
    </xf>
    <xf numFmtId="0" fontId="0" fillId="5" borderId="64" xfId="0" applyFill="1" applyBorder="1" applyAlignment="1">
      <alignment horizontal="left" indent="1"/>
    </xf>
    <xf numFmtId="0" fontId="0" fillId="5" borderId="57" xfId="0" applyFill="1" applyBorder="1" applyAlignment="1">
      <alignment horizontal="left" indent="1"/>
    </xf>
    <xf numFmtId="0" fontId="0" fillId="5" borderId="23" xfId="0" applyFill="1" applyBorder="1" applyAlignment="1">
      <alignment horizontal="left" indent="1"/>
    </xf>
    <xf numFmtId="0" fontId="0" fillId="5" borderId="65" xfId="0" applyFill="1" applyBorder="1" applyAlignment="1">
      <alignment horizontal="left" indent="1"/>
    </xf>
    <xf numFmtId="0" fontId="0" fillId="5" borderId="59" xfId="0" applyFill="1" applyBorder="1" applyAlignment="1">
      <alignment horizontal="left" indent="1"/>
    </xf>
    <xf numFmtId="0" fontId="0" fillId="5" borderId="0" xfId="0" applyFill="1" applyBorder="1" applyAlignment="1">
      <alignment horizontal="left" indent="1"/>
    </xf>
    <xf numFmtId="0" fontId="0" fillId="5" borderId="34" xfId="0" applyFill="1" applyBorder="1" applyAlignment="1">
      <alignment horizontal="left" indent="1"/>
    </xf>
    <xf numFmtId="0" fontId="15" fillId="5" borderId="47" xfId="0" applyFont="1" applyFill="1" applyBorder="1" applyAlignment="1">
      <alignment horizontal="left" indent="1"/>
    </xf>
    <xf numFmtId="0" fontId="15" fillId="5" borderId="64" xfId="0" applyFont="1" applyFill="1" applyBorder="1" applyAlignment="1">
      <alignment horizontal="left" indent="1"/>
    </xf>
    <xf numFmtId="0" fontId="15" fillId="5" borderId="48" xfId="0" applyFont="1" applyFill="1" applyBorder="1" applyAlignment="1">
      <alignment horizontal="left" indent="1"/>
    </xf>
    <xf numFmtId="0" fontId="15" fillId="5" borderId="50" xfId="0" applyFont="1" applyFill="1" applyBorder="1" applyAlignment="1">
      <alignment horizontal="left" indent="1"/>
    </xf>
    <xf numFmtId="0" fontId="15" fillId="5" borderId="34" xfId="0" applyFont="1" applyFill="1" applyBorder="1" applyAlignment="1">
      <alignment horizontal="left" indent="1"/>
    </xf>
    <xf numFmtId="0" fontId="15" fillId="5" borderId="35" xfId="0" applyFont="1" applyFill="1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2" fillId="4" borderId="46" xfId="0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left" indent="1"/>
    </xf>
    <xf numFmtId="0" fontId="15" fillId="5" borderId="23" xfId="0" applyFont="1" applyFill="1" applyBorder="1" applyAlignment="1">
      <alignment horizontal="left" indent="1"/>
    </xf>
    <xf numFmtId="0" fontId="15" fillId="5" borderId="65" xfId="0" applyFont="1" applyFill="1" applyBorder="1" applyAlignment="1">
      <alignment horizontal="left" indent="1"/>
    </xf>
  </cellXfs>
  <cellStyles count="7">
    <cellStyle name="60% - akcent 1" xfId="5" builtinId="32"/>
    <cellStyle name="Akcent 1" xfId="2" builtinId="29"/>
    <cellStyle name="Hiperłącze" xfId="6" builtinId="8"/>
    <cellStyle name="Normalny" xfId="0" builtinId="0"/>
    <cellStyle name="Normalny 2" xfId="3"/>
    <cellStyle name="Walutowy" xfId="1" builtinId="4"/>
    <cellStyle name="Walutowy 2" xfId="4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D9D9D9"/>
      <color rgb="FFBFBFBF"/>
      <color rgb="FFFFFFAF"/>
      <color rgb="FFFFC000"/>
      <color rgb="FFFFFF6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CheckBox" checked="Checked" fmlaLink="$M$15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Drop" dropLines="3" dropStyle="combo" dx="16" fmlaLink="$Q$2" fmlaRange="$P$2:$P$4" noThreeD="1" val="0"/>
</file>

<file path=xl/ctrlProps/ctrlProp2.xml><?xml version="1.0" encoding="utf-8"?>
<formControlPr xmlns="http://schemas.microsoft.com/office/spreadsheetml/2009/9/main" objectType="CheckBox" checked="Checked" fmlaLink="$M$16" lockText="1" noThreeD="1"/>
</file>

<file path=xl/ctrlProps/ctrlProp3.xml><?xml version="1.0" encoding="utf-8"?>
<formControlPr xmlns="http://schemas.microsoft.com/office/spreadsheetml/2009/9/main" objectType="CheckBox" fmlaLink="$M$17" lockText="1" noThreeD="1"/>
</file>

<file path=xl/ctrlProps/ctrlProp4.xml><?xml version="1.0" encoding="utf-8"?>
<formControlPr xmlns="http://schemas.microsoft.com/office/spreadsheetml/2009/9/main" objectType="CheckBox" fmlaLink="$N$15" lockText="1" noThreeD="1"/>
</file>

<file path=xl/ctrlProps/ctrlProp5.xml><?xml version="1.0" encoding="utf-8"?>
<formControlPr xmlns="http://schemas.microsoft.com/office/spreadsheetml/2009/9/main" objectType="CheckBox" fmlaLink="$N$16" lockText="1" noThreeD="1"/>
</file>

<file path=xl/ctrlProps/ctrlProp6.xml><?xml version="1.0" encoding="utf-8"?>
<formControlPr xmlns="http://schemas.microsoft.com/office/spreadsheetml/2009/9/main" objectType="CheckBox" checked="Checked" fmlaLink="$N$17" lockText="1" noThreeD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</xdr:rowOff>
    </xdr:from>
    <xdr:to>
      <xdr:col>1</xdr:col>
      <xdr:colOff>607978</xdr:colOff>
      <xdr:row>12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1"/>
          <a:ext cx="609600" cy="57149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</xdr:rowOff>
    </xdr:from>
    <xdr:to>
      <xdr:col>1</xdr:col>
      <xdr:colOff>607978</xdr:colOff>
      <xdr:row>8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143001"/>
          <a:ext cx="609600" cy="571499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759</xdr:colOff>
      <xdr:row>3</xdr:row>
      <xdr:rowOff>166687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979" y="381000"/>
          <a:ext cx="607978" cy="571500"/>
        </a:xfrm>
        <a:prstGeom prst="rect">
          <a:avLst/>
        </a:prstGeom>
        <a:effectLst>
          <a:softEdge rad="31750"/>
        </a:effec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16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2536031"/>
          <a:ext cx="607219" cy="607219"/>
        </a:xfrm>
        <a:prstGeom prst="rect">
          <a:avLst/>
        </a:prstGeom>
        <a:effectLst>
          <a:softEdge rad="31750"/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228600</xdr:colOff>
          <xdr:row>15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Przelew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200025</xdr:rowOff>
        </xdr:from>
        <xdr:to>
          <xdr:col>7</xdr:col>
          <xdr:colOff>400050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Gotówka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13</xdr:row>
          <xdr:rowOff>200025</xdr:rowOff>
        </xdr:from>
        <xdr:to>
          <xdr:col>9</xdr:col>
          <xdr:colOff>0</xdr:colOff>
          <xdr:row>14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Przedpłata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15</xdr:row>
          <xdr:rowOff>0</xdr:rowOff>
        </xdr:from>
        <xdr:to>
          <xdr:col>6</xdr:col>
          <xdr:colOff>228600</xdr:colOff>
          <xdr:row>16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Przelew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0</xdr:rowOff>
        </xdr:from>
        <xdr:to>
          <xdr:col>7</xdr:col>
          <xdr:colOff>400050</xdr:colOff>
          <xdr:row>16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Gotówka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15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Przedpłata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26227</xdr:colOff>
      <xdr:row>4</xdr:row>
      <xdr:rowOff>190500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13" y="0"/>
          <a:ext cx="854488" cy="762000"/>
        </a:xfrm>
        <a:prstGeom prst="rect">
          <a:avLst/>
        </a:prstGeom>
        <a:effectLst>
          <a:softEdge rad="12700"/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133</xdr:row>
          <xdr:rowOff>0</xdr:rowOff>
        </xdr:from>
        <xdr:to>
          <xdr:col>5</xdr:col>
          <xdr:colOff>0</xdr:colOff>
          <xdr:row>134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Drukuj bezpośrednio plik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134</xdr:row>
          <xdr:rowOff>0</xdr:rowOff>
        </xdr:from>
        <xdr:to>
          <xdr:col>5</xdr:col>
          <xdr:colOff>0</xdr:colOff>
          <xdr:row>135</xdr:row>
          <xdr:rowOff>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Wyślij zamówienie e-mailem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0</xdr:rowOff>
        </xdr:from>
        <xdr:to>
          <xdr:col>11</xdr:col>
          <xdr:colOff>0</xdr:colOff>
          <xdr:row>2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Drukuj zamówienie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</xdr:row>
          <xdr:rowOff>0</xdr:rowOff>
        </xdr:from>
        <xdr:to>
          <xdr:col>11</xdr:col>
          <xdr:colOff>0</xdr:colOff>
          <xdr:row>3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Wyślij e-maila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9525</xdr:rowOff>
        </xdr:from>
        <xdr:to>
          <xdr:col>11</xdr:col>
          <xdr:colOff>0</xdr:colOff>
          <xdr:row>5</xdr:row>
          <xdr:rowOff>9525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Odblokuj okienka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9525</xdr:rowOff>
        </xdr:from>
        <xdr:to>
          <xdr:col>6</xdr:col>
          <xdr:colOff>0</xdr:colOff>
          <xdr:row>4</xdr:row>
          <xdr:rowOff>190500</xdr:rowOff>
        </xdr:to>
        <xdr:sp macro="" textlink="">
          <xdr:nvSpPr>
            <xdr:cNvPr id="3101" name="Drop Down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</xdr:colOff>
      <xdr:row>1</xdr:row>
      <xdr:rowOff>161193</xdr:rowOff>
    </xdr:from>
    <xdr:to>
      <xdr:col>2</xdr:col>
      <xdr:colOff>523202</xdr:colOff>
      <xdr:row>5</xdr:row>
      <xdr:rowOff>161193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233" y="256443"/>
          <a:ext cx="844854" cy="76200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8.xml"/><Relationship Id="rId2" Type="http://schemas.openxmlformats.org/officeDocument/2006/relationships/hyperlink" Target="mailto:gamatsc@gamat.pl" TargetMode="External"/><Relationship Id="rId1" Type="http://schemas.openxmlformats.org/officeDocument/2006/relationships/hyperlink" Target="http://www.gamat.pl/" TargetMode="Externa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11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rgb="FFFF0000"/>
  </sheetPr>
  <dimension ref="A1:O121"/>
  <sheetViews>
    <sheetView showGridLines="0" showRowColHeaders="0" zoomScale="160" zoomScaleNormal="160" workbookViewId="0">
      <selection activeCell="G17" sqref="G17"/>
    </sheetView>
  </sheetViews>
  <sheetFormatPr defaultColWidth="0" defaultRowHeight="15" zeroHeight="1" x14ac:dyDescent="0.25"/>
  <cols>
    <col min="1" max="1" width="2.875" customWidth="1"/>
    <col min="2" max="5" width="9.125" customWidth="1"/>
    <col min="6" max="9" width="8.625" customWidth="1"/>
    <col min="10" max="10" width="2.875" customWidth="1"/>
    <col min="11" max="11" width="9.125" hidden="1" customWidth="1"/>
    <col min="12" max="13" width="11.25" hidden="1" customWidth="1"/>
    <col min="14" max="14" width="14.875" hidden="1" customWidth="1"/>
    <col min="15" max="16384" width="9.125" hidden="1"/>
  </cols>
  <sheetData>
    <row r="1" spans="2:15" ht="15.75" thickBot="1" x14ac:dyDescent="0.3"/>
    <row r="2" spans="2:15" ht="15.75" thickBot="1" x14ac:dyDescent="0.3">
      <c r="B2" s="118"/>
      <c r="C2" s="115" t="s">
        <v>8</v>
      </c>
      <c r="D2" s="116"/>
      <c r="E2" s="116"/>
      <c r="F2" s="116"/>
      <c r="G2" s="116"/>
      <c r="H2" s="116"/>
      <c r="I2" s="117"/>
      <c r="J2" s="6"/>
      <c r="K2" s="6"/>
      <c r="N2" s="9"/>
      <c r="O2" s="9"/>
    </row>
    <row r="3" spans="2:15" ht="15.75" thickBot="1" x14ac:dyDescent="0.3">
      <c r="B3" s="119"/>
      <c r="C3" s="121" t="s">
        <v>9</v>
      </c>
      <c r="D3" s="121"/>
      <c r="E3" s="121"/>
      <c r="F3" s="129">
        <v>11</v>
      </c>
      <c r="G3" s="129"/>
      <c r="H3" s="129"/>
      <c r="I3" s="130"/>
      <c r="J3" s="7"/>
      <c r="K3" s="7"/>
      <c r="N3" s="9"/>
      <c r="O3" s="9"/>
    </row>
    <row r="4" spans="2:15" ht="15.75" thickBot="1" x14ac:dyDescent="0.3">
      <c r="B4" s="120"/>
      <c r="C4" s="114" t="s">
        <v>1</v>
      </c>
      <c r="D4" s="114"/>
      <c r="E4" s="114"/>
      <c r="F4" s="131">
        <v>300</v>
      </c>
      <c r="G4" s="131"/>
      <c r="H4" s="131"/>
      <c r="I4" s="132"/>
      <c r="J4" s="5"/>
      <c r="K4" s="5"/>
      <c r="N4" s="9"/>
      <c r="O4" s="9"/>
    </row>
    <row r="5" spans="2:15" ht="8.25" customHeight="1" thickBot="1" x14ac:dyDescent="0.3">
      <c r="B5" s="1"/>
      <c r="C5" s="4"/>
      <c r="D5" s="4"/>
      <c r="E5" s="4"/>
      <c r="F5" s="4"/>
      <c r="G5" s="5"/>
      <c r="H5" s="5"/>
      <c r="I5" s="5"/>
      <c r="J5" s="5"/>
      <c r="K5" s="5"/>
      <c r="N5" s="9"/>
      <c r="O5" s="9"/>
    </row>
    <row r="6" spans="2:15" ht="15.75" thickBot="1" x14ac:dyDescent="0.3">
      <c r="B6" s="118"/>
      <c r="C6" s="115" t="s">
        <v>3</v>
      </c>
      <c r="D6" s="116"/>
      <c r="E6" s="116"/>
      <c r="F6" s="116"/>
      <c r="G6" s="116"/>
      <c r="H6" s="116"/>
      <c r="I6" s="117"/>
      <c r="J6" s="2"/>
      <c r="K6" s="2"/>
      <c r="N6" s="9"/>
      <c r="O6" s="9"/>
    </row>
    <row r="7" spans="2:15" ht="15.75" thickBot="1" x14ac:dyDescent="0.3">
      <c r="B7" s="119"/>
      <c r="C7" s="121" t="s">
        <v>6</v>
      </c>
      <c r="D7" s="121"/>
      <c r="E7" s="121"/>
      <c r="F7" s="126" t="s">
        <v>2</v>
      </c>
      <c r="G7" s="127"/>
      <c r="H7" s="127"/>
      <c r="I7" s="128"/>
      <c r="J7" s="2"/>
      <c r="K7" s="2"/>
      <c r="N7" s="9"/>
      <c r="O7" s="9"/>
    </row>
    <row r="8" spans="2:15" ht="15.75" thickBot="1" x14ac:dyDescent="0.3">
      <c r="B8" s="120"/>
      <c r="C8" s="114" t="s">
        <v>7</v>
      </c>
      <c r="D8" s="114"/>
      <c r="E8" s="114"/>
      <c r="F8" s="131">
        <v>500</v>
      </c>
      <c r="G8" s="131"/>
      <c r="H8" s="131"/>
      <c r="I8" s="132"/>
      <c r="J8" s="2"/>
      <c r="K8" s="2"/>
      <c r="N8" s="9"/>
      <c r="O8" s="9"/>
    </row>
    <row r="9" spans="2:15" ht="8.25" customHeight="1" thickBot="1" x14ac:dyDescent="0.3">
      <c r="B9" s="1"/>
      <c r="C9" s="2"/>
      <c r="D9" s="2"/>
      <c r="E9" s="2"/>
      <c r="F9" s="2"/>
      <c r="G9" s="2"/>
      <c r="H9" s="2"/>
      <c r="I9" s="2"/>
      <c r="J9" s="2"/>
      <c r="K9" s="2"/>
      <c r="N9" s="9"/>
      <c r="O9" s="9"/>
    </row>
    <row r="10" spans="2:15" ht="15.75" thickBot="1" x14ac:dyDescent="0.3">
      <c r="B10" s="118"/>
      <c r="C10" s="115" t="s">
        <v>10</v>
      </c>
      <c r="D10" s="116"/>
      <c r="E10" s="116"/>
      <c r="F10" s="116"/>
      <c r="G10" s="116"/>
      <c r="H10" s="116"/>
      <c r="I10" s="117"/>
      <c r="J10" s="2"/>
      <c r="K10" s="2"/>
      <c r="N10" s="9"/>
      <c r="O10" s="9"/>
    </row>
    <row r="11" spans="2:15" ht="15.75" thickBot="1" x14ac:dyDescent="0.3">
      <c r="B11" s="119"/>
      <c r="C11" s="121" t="s">
        <v>4</v>
      </c>
      <c r="D11" s="121"/>
      <c r="E11" s="121"/>
      <c r="F11" s="122">
        <v>1</v>
      </c>
      <c r="G11" s="122"/>
      <c r="H11" s="122"/>
      <c r="I11" s="123"/>
      <c r="J11" s="2"/>
      <c r="K11" s="2"/>
      <c r="N11" s="9"/>
      <c r="O11" s="9"/>
    </row>
    <row r="12" spans="2:15" ht="15.75" thickBot="1" x14ac:dyDescent="0.3">
      <c r="B12" s="120"/>
      <c r="C12" s="114" t="s">
        <v>5</v>
      </c>
      <c r="D12" s="114"/>
      <c r="E12" s="114"/>
      <c r="F12" s="124">
        <v>2</v>
      </c>
      <c r="G12" s="124"/>
      <c r="H12" s="124"/>
      <c r="I12" s="125"/>
      <c r="J12" s="2"/>
      <c r="K12" s="2"/>
      <c r="N12" s="9"/>
      <c r="O12" s="9"/>
    </row>
    <row r="13" spans="2:15" ht="8.25" customHeight="1" thickBot="1" x14ac:dyDescent="0.3">
      <c r="C13" s="2"/>
      <c r="D13" s="2"/>
      <c r="E13" s="2"/>
      <c r="F13" s="2"/>
      <c r="G13" s="2"/>
      <c r="H13" s="2"/>
      <c r="I13" s="2"/>
      <c r="J13" s="2"/>
      <c r="K13" s="2"/>
      <c r="O13" s="9"/>
    </row>
    <row r="14" spans="2:15" ht="15.75" thickBot="1" x14ac:dyDescent="0.3">
      <c r="B14" s="118"/>
      <c r="C14" s="115" t="s">
        <v>11</v>
      </c>
      <c r="D14" s="116"/>
      <c r="E14" s="116"/>
      <c r="F14" s="116"/>
      <c r="G14" s="116"/>
      <c r="H14" s="116"/>
      <c r="I14" s="117"/>
      <c r="K14" s="8"/>
      <c r="L14" s="92"/>
      <c r="M14" s="92" t="s">
        <v>4</v>
      </c>
      <c r="N14" s="93" t="s">
        <v>5</v>
      </c>
      <c r="O14" s="9"/>
    </row>
    <row r="15" spans="2:15" ht="15.75" thickBot="1" x14ac:dyDescent="0.3">
      <c r="B15" s="119"/>
      <c r="C15" s="121" t="s">
        <v>4</v>
      </c>
      <c r="D15" s="121"/>
      <c r="E15" s="121"/>
      <c r="F15" s="122"/>
      <c r="G15" s="122"/>
      <c r="H15" s="122"/>
      <c r="I15" s="123"/>
      <c r="K15" s="8"/>
      <c r="L15" s="92" t="s">
        <v>12</v>
      </c>
      <c r="M15" s="92" t="b">
        <v>1</v>
      </c>
      <c r="N15" s="93" t="b">
        <v>0</v>
      </c>
      <c r="O15" s="9"/>
    </row>
    <row r="16" spans="2:15" ht="15.75" thickBot="1" x14ac:dyDescent="0.3">
      <c r="B16" s="120"/>
      <c r="C16" s="114" t="s">
        <v>5</v>
      </c>
      <c r="D16" s="114"/>
      <c r="E16" s="114"/>
      <c r="F16" s="124"/>
      <c r="G16" s="124"/>
      <c r="H16" s="124"/>
      <c r="I16" s="125"/>
      <c r="K16" s="8"/>
      <c r="L16" s="92" t="s">
        <v>13</v>
      </c>
      <c r="M16" s="92" t="b">
        <v>1</v>
      </c>
      <c r="N16" s="93" t="b">
        <v>0</v>
      </c>
      <c r="O16" s="9"/>
    </row>
    <row r="17" spans="2:15" x14ac:dyDescent="0.25">
      <c r="C17" s="1"/>
      <c r="D17" s="1"/>
      <c r="L17" s="92" t="s">
        <v>410</v>
      </c>
      <c r="M17" s="92" t="b">
        <v>0</v>
      </c>
      <c r="N17" s="93" t="b">
        <v>1</v>
      </c>
      <c r="O17" s="9"/>
    </row>
    <row r="18" spans="2:15" x14ac:dyDescent="0.25">
      <c r="B18" s="3" t="s">
        <v>0</v>
      </c>
      <c r="N18" s="9"/>
      <c r="O18" s="9"/>
    </row>
    <row r="19" spans="2:15" x14ac:dyDescent="0.25">
      <c r="B19" t="s">
        <v>404</v>
      </c>
      <c r="N19" s="9"/>
      <c r="O19" s="9"/>
    </row>
    <row r="20" spans="2:15" x14ac:dyDescent="0.25">
      <c r="N20" s="9"/>
      <c r="O20" s="9"/>
    </row>
    <row r="21" spans="2:15" x14ac:dyDescent="0.25">
      <c r="N21" s="9"/>
      <c r="O21" s="9"/>
    </row>
    <row r="22" spans="2:15" x14ac:dyDescent="0.25">
      <c r="N22" s="9"/>
      <c r="O22" s="9"/>
    </row>
    <row r="23" spans="2:15" x14ac:dyDescent="0.25">
      <c r="N23" s="9"/>
      <c r="O23" s="9"/>
    </row>
    <row r="24" spans="2:15" x14ac:dyDescent="0.25">
      <c r="N24" s="9"/>
      <c r="O24" s="9"/>
    </row>
    <row r="25" spans="2:15" x14ac:dyDescent="0.25">
      <c r="N25" s="9"/>
      <c r="O25" s="9"/>
    </row>
    <row r="26" spans="2:15" hidden="1" x14ac:dyDescent="0.25">
      <c r="N26" s="9"/>
      <c r="O26" s="9"/>
    </row>
    <row r="27" spans="2:15" hidden="1" x14ac:dyDescent="0.25">
      <c r="N27" s="9"/>
      <c r="O27" s="9"/>
    </row>
    <row r="28" spans="2:15" hidden="1" x14ac:dyDescent="0.25">
      <c r="N28" s="9"/>
      <c r="O28" s="9"/>
    </row>
    <row r="29" spans="2:15" hidden="1" x14ac:dyDescent="0.25">
      <c r="N29" s="9"/>
      <c r="O29" s="9"/>
    </row>
    <row r="30" spans="2:15" hidden="1" x14ac:dyDescent="0.25">
      <c r="N30" s="9"/>
      <c r="O30" s="9"/>
    </row>
    <row r="31" spans="2:15" hidden="1" x14ac:dyDescent="0.25">
      <c r="N31" s="9"/>
      <c r="O31" s="9"/>
    </row>
    <row r="32" spans="2:15" hidden="1" x14ac:dyDescent="0.25">
      <c r="N32" s="9"/>
      <c r="O32" s="9"/>
    </row>
    <row r="33" spans="14:15" hidden="1" x14ac:dyDescent="0.25">
      <c r="N33" s="9"/>
      <c r="O33" s="9"/>
    </row>
    <row r="34" spans="14:15" hidden="1" x14ac:dyDescent="0.25">
      <c r="N34" s="9"/>
      <c r="O34" s="9"/>
    </row>
    <row r="35" spans="14:15" hidden="1" x14ac:dyDescent="0.25">
      <c r="N35" s="9"/>
      <c r="O35" s="9"/>
    </row>
    <row r="36" spans="14:15" hidden="1" x14ac:dyDescent="0.25">
      <c r="N36" s="9"/>
      <c r="O36" s="9"/>
    </row>
    <row r="37" spans="14:15" hidden="1" x14ac:dyDescent="0.25">
      <c r="N37" s="9"/>
      <c r="O37" s="9"/>
    </row>
    <row r="38" spans="14:15" hidden="1" x14ac:dyDescent="0.25">
      <c r="N38" s="9"/>
      <c r="O38" s="9"/>
    </row>
    <row r="39" spans="14:15" hidden="1" x14ac:dyDescent="0.25">
      <c r="N39" s="9"/>
      <c r="O39" s="9"/>
    </row>
    <row r="40" spans="14:15" hidden="1" x14ac:dyDescent="0.25">
      <c r="N40" s="9"/>
      <c r="O40" s="9"/>
    </row>
    <row r="41" spans="14:15" hidden="1" x14ac:dyDescent="0.25">
      <c r="N41" s="9"/>
      <c r="O41" s="9"/>
    </row>
    <row r="42" spans="14:15" hidden="1" x14ac:dyDescent="0.25">
      <c r="N42" s="9"/>
      <c r="O42" s="9"/>
    </row>
    <row r="43" spans="14:15" hidden="1" x14ac:dyDescent="0.25">
      <c r="N43" s="9"/>
      <c r="O43" s="9"/>
    </row>
    <row r="44" spans="14:15" hidden="1" x14ac:dyDescent="0.25">
      <c r="N44" s="9"/>
      <c r="O44" s="9"/>
    </row>
    <row r="45" spans="14:15" hidden="1" x14ac:dyDescent="0.25">
      <c r="N45" s="9"/>
      <c r="O45" s="9"/>
    </row>
    <row r="46" spans="14:15" hidden="1" x14ac:dyDescent="0.25">
      <c r="N46" s="9"/>
      <c r="O46" s="9"/>
    </row>
    <row r="47" spans="14:15" hidden="1" x14ac:dyDescent="0.25">
      <c r="N47" s="9"/>
      <c r="O47" s="9"/>
    </row>
    <row r="48" spans="14:15" hidden="1" x14ac:dyDescent="0.25">
      <c r="N48" s="9"/>
      <c r="O48" s="9"/>
    </row>
    <row r="49" spans="14:15" hidden="1" x14ac:dyDescent="0.25">
      <c r="N49" s="9"/>
      <c r="O49" s="9"/>
    </row>
    <row r="50" spans="14:15" hidden="1" x14ac:dyDescent="0.25">
      <c r="N50" s="9"/>
      <c r="O50" s="9"/>
    </row>
    <row r="51" spans="14:15" hidden="1" x14ac:dyDescent="0.25">
      <c r="N51" s="9"/>
      <c r="O51" s="9"/>
    </row>
    <row r="52" spans="14:15" hidden="1" x14ac:dyDescent="0.25">
      <c r="N52" s="9"/>
      <c r="O52" s="9"/>
    </row>
    <row r="53" spans="14:15" hidden="1" x14ac:dyDescent="0.25">
      <c r="N53" s="9"/>
      <c r="O53" s="9"/>
    </row>
    <row r="54" spans="14:15" hidden="1" x14ac:dyDescent="0.25">
      <c r="N54" s="9"/>
      <c r="O54" s="9"/>
    </row>
    <row r="55" spans="14:15" hidden="1" x14ac:dyDescent="0.25">
      <c r="N55" s="9"/>
      <c r="O55" s="9"/>
    </row>
    <row r="56" spans="14:15" hidden="1" x14ac:dyDescent="0.25">
      <c r="N56" s="9"/>
      <c r="O56" s="9"/>
    </row>
    <row r="57" spans="14:15" hidden="1" x14ac:dyDescent="0.25">
      <c r="N57" s="9"/>
      <c r="O57" s="9"/>
    </row>
    <row r="58" spans="14:15" hidden="1" x14ac:dyDescent="0.25">
      <c r="N58" s="9"/>
      <c r="O58" s="9"/>
    </row>
    <row r="59" spans="14:15" hidden="1" x14ac:dyDescent="0.25">
      <c r="N59" s="9"/>
      <c r="O59" s="9"/>
    </row>
    <row r="60" spans="14:15" hidden="1" x14ac:dyDescent="0.25">
      <c r="N60" s="9"/>
      <c r="O60" s="9"/>
    </row>
    <row r="61" spans="14:15" hidden="1" x14ac:dyDescent="0.25">
      <c r="N61" s="9"/>
      <c r="O61" s="9"/>
    </row>
    <row r="62" spans="14:15" hidden="1" x14ac:dyDescent="0.25">
      <c r="N62" s="9"/>
      <c r="O62" s="9"/>
    </row>
    <row r="63" spans="14:15" hidden="1" x14ac:dyDescent="0.25">
      <c r="N63" s="9"/>
      <c r="O63" s="9"/>
    </row>
    <row r="64" spans="14:15" hidden="1" x14ac:dyDescent="0.25">
      <c r="N64" s="9"/>
      <c r="O64" s="9"/>
    </row>
    <row r="65" spans="14:15" hidden="1" x14ac:dyDescent="0.25">
      <c r="N65" s="9"/>
      <c r="O65" s="9"/>
    </row>
    <row r="66" spans="14:15" hidden="1" x14ac:dyDescent="0.25">
      <c r="N66" s="9"/>
      <c r="O66" s="9"/>
    </row>
    <row r="67" spans="14:15" hidden="1" x14ac:dyDescent="0.25">
      <c r="N67" s="9"/>
      <c r="O67" s="9"/>
    </row>
    <row r="68" spans="14:15" hidden="1" x14ac:dyDescent="0.25">
      <c r="N68" s="9"/>
      <c r="O68" s="9"/>
    </row>
    <row r="69" spans="14:15" hidden="1" x14ac:dyDescent="0.25">
      <c r="N69" s="9"/>
      <c r="O69" s="9"/>
    </row>
    <row r="70" spans="14:15" hidden="1" x14ac:dyDescent="0.25">
      <c r="N70" s="9"/>
      <c r="O70" s="9"/>
    </row>
    <row r="71" spans="14:15" hidden="1" x14ac:dyDescent="0.25">
      <c r="N71" s="9"/>
      <c r="O71" s="9"/>
    </row>
    <row r="72" spans="14:15" hidden="1" x14ac:dyDescent="0.25">
      <c r="N72" s="9"/>
      <c r="O72" s="9"/>
    </row>
    <row r="73" spans="14:15" hidden="1" x14ac:dyDescent="0.25">
      <c r="N73" s="9"/>
      <c r="O73" s="9"/>
    </row>
    <row r="74" spans="14:15" hidden="1" x14ac:dyDescent="0.25">
      <c r="N74" s="9"/>
      <c r="O74" s="9"/>
    </row>
    <row r="75" spans="14:15" hidden="1" x14ac:dyDescent="0.25">
      <c r="N75" s="9"/>
      <c r="O75" s="9"/>
    </row>
    <row r="76" spans="14:15" hidden="1" x14ac:dyDescent="0.25">
      <c r="N76" s="9"/>
      <c r="O76" s="9"/>
    </row>
    <row r="77" spans="14:15" hidden="1" x14ac:dyDescent="0.25">
      <c r="N77" s="9"/>
      <c r="O77" s="9"/>
    </row>
    <row r="78" spans="14:15" hidden="1" x14ac:dyDescent="0.25">
      <c r="N78" s="9"/>
      <c r="O78" s="9"/>
    </row>
    <row r="79" spans="14:15" hidden="1" x14ac:dyDescent="0.25">
      <c r="N79" s="9"/>
      <c r="O79" s="9"/>
    </row>
    <row r="80" spans="14:15" hidden="1" x14ac:dyDescent="0.25">
      <c r="N80" s="9"/>
      <c r="O80" s="9"/>
    </row>
    <row r="81" spans="14:15" hidden="1" x14ac:dyDescent="0.25">
      <c r="N81" s="9"/>
      <c r="O81" s="9"/>
    </row>
    <row r="82" spans="14:15" hidden="1" x14ac:dyDescent="0.25">
      <c r="N82" s="9"/>
      <c r="O82" s="9"/>
    </row>
    <row r="83" spans="14:15" hidden="1" x14ac:dyDescent="0.25">
      <c r="N83" s="9"/>
      <c r="O83" s="9"/>
    </row>
    <row r="84" spans="14:15" hidden="1" x14ac:dyDescent="0.25">
      <c r="N84" s="9"/>
      <c r="O84" s="9"/>
    </row>
    <row r="85" spans="14:15" hidden="1" x14ac:dyDescent="0.25">
      <c r="N85" s="9"/>
      <c r="O85" s="9"/>
    </row>
    <row r="86" spans="14:15" hidden="1" x14ac:dyDescent="0.25">
      <c r="N86" s="9"/>
      <c r="O86" s="9"/>
    </row>
    <row r="87" spans="14:15" hidden="1" x14ac:dyDescent="0.25">
      <c r="N87" s="9"/>
      <c r="O87" s="9"/>
    </row>
    <row r="88" spans="14:15" hidden="1" x14ac:dyDescent="0.25">
      <c r="N88" s="9"/>
      <c r="O88" s="9"/>
    </row>
    <row r="89" spans="14:15" hidden="1" x14ac:dyDescent="0.25">
      <c r="N89" s="9"/>
      <c r="O89" s="9"/>
    </row>
    <row r="90" spans="14:15" hidden="1" x14ac:dyDescent="0.25">
      <c r="N90" s="9"/>
      <c r="O90" s="9"/>
    </row>
    <row r="91" spans="14:15" hidden="1" x14ac:dyDescent="0.25">
      <c r="N91" s="9"/>
      <c r="O91" s="9"/>
    </row>
    <row r="92" spans="14:15" hidden="1" x14ac:dyDescent="0.25">
      <c r="N92" s="9"/>
      <c r="O92" s="9"/>
    </row>
    <row r="93" spans="14:15" hidden="1" x14ac:dyDescent="0.25">
      <c r="N93" s="9"/>
      <c r="O93" s="9"/>
    </row>
    <row r="94" spans="14:15" hidden="1" x14ac:dyDescent="0.25">
      <c r="N94" s="9"/>
      <c r="O94" s="9"/>
    </row>
    <row r="95" spans="14:15" hidden="1" x14ac:dyDescent="0.25">
      <c r="N95" s="9"/>
      <c r="O95" s="9"/>
    </row>
    <row r="96" spans="14:15" hidden="1" x14ac:dyDescent="0.25">
      <c r="N96" s="9"/>
      <c r="O96" s="9"/>
    </row>
    <row r="97" spans="14:15" hidden="1" x14ac:dyDescent="0.25">
      <c r="N97" s="9"/>
      <c r="O97" s="9"/>
    </row>
    <row r="98" spans="14:15" hidden="1" x14ac:dyDescent="0.25">
      <c r="N98" s="9"/>
      <c r="O98" s="9"/>
    </row>
    <row r="99" spans="14:15" hidden="1" x14ac:dyDescent="0.25">
      <c r="N99" s="9"/>
      <c r="O99" s="9"/>
    </row>
    <row r="100" spans="14:15" hidden="1" x14ac:dyDescent="0.25">
      <c r="N100" s="9"/>
      <c r="O100" s="9"/>
    </row>
    <row r="101" spans="14:15" hidden="1" x14ac:dyDescent="0.25">
      <c r="N101" s="9"/>
      <c r="O101" s="9"/>
    </row>
    <row r="102" spans="14:15" hidden="1" x14ac:dyDescent="0.25">
      <c r="N102" s="9"/>
      <c r="O102" s="9"/>
    </row>
    <row r="103" spans="14:15" hidden="1" x14ac:dyDescent="0.25">
      <c r="N103" s="9"/>
      <c r="O103" s="9"/>
    </row>
    <row r="104" spans="14:15" hidden="1" x14ac:dyDescent="0.25">
      <c r="N104" s="9"/>
      <c r="O104" s="9"/>
    </row>
    <row r="105" spans="14:15" hidden="1" x14ac:dyDescent="0.25">
      <c r="N105" s="9"/>
      <c r="O105" s="9"/>
    </row>
    <row r="106" spans="14:15" hidden="1" x14ac:dyDescent="0.25">
      <c r="N106" s="9"/>
      <c r="O106" s="9"/>
    </row>
    <row r="107" spans="14:15" hidden="1" x14ac:dyDescent="0.25">
      <c r="N107" s="9"/>
      <c r="O107" s="9"/>
    </row>
    <row r="108" spans="14:15" hidden="1" x14ac:dyDescent="0.25">
      <c r="N108" s="9"/>
      <c r="O108" s="9"/>
    </row>
    <row r="109" spans="14:15" hidden="1" x14ac:dyDescent="0.25">
      <c r="N109" s="9"/>
      <c r="O109" s="9"/>
    </row>
    <row r="110" spans="14:15" hidden="1" x14ac:dyDescent="0.25">
      <c r="N110" s="9"/>
      <c r="O110" s="9"/>
    </row>
    <row r="111" spans="14:15" hidden="1" x14ac:dyDescent="0.25">
      <c r="N111" s="9"/>
      <c r="O111" s="9"/>
    </row>
    <row r="112" spans="14:15" hidden="1" x14ac:dyDescent="0.25">
      <c r="N112" s="9"/>
      <c r="O112" s="9"/>
    </row>
    <row r="113" spans="14:15" hidden="1" x14ac:dyDescent="0.25">
      <c r="N113" s="9"/>
      <c r="O113" s="9"/>
    </row>
    <row r="114" spans="14:15" hidden="1" x14ac:dyDescent="0.25">
      <c r="N114" s="9"/>
      <c r="O114" s="9"/>
    </row>
    <row r="115" spans="14:15" hidden="1" x14ac:dyDescent="0.25">
      <c r="N115" s="9"/>
      <c r="O115" s="9"/>
    </row>
    <row r="116" spans="14:15" hidden="1" x14ac:dyDescent="0.25">
      <c r="N116" s="9"/>
      <c r="O116" s="9"/>
    </row>
    <row r="117" spans="14:15" hidden="1" x14ac:dyDescent="0.25">
      <c r="N117" s="9"/>
      <c r="O117" s="9"/>
    </row>
    <row r="118" spans="14:15" hidden="1" x14ac:dyDescent="0.25">
      <c r="N118" s="9"/>
      <c r="O118" s="9"/>
    </row>
    <row r="119" spans="14:15" hidden="1" x14ac:dyDescent="0.25">
      <c r="N119" s="9"/>
      <c r="O119" s="9"/>
    </row>
    <row r="120" spans="14:15" hidden="1" x14ac:dyDescent="0.25">
      <c r="N120" s="9"/>
      <c r="O120" s="9"/>
    </row>
    <row r="121" spans="14:15" hidden="1" x14ac:dyDescent="0.25"/>
  </sheetData>
  <sheetProtection password="E15B" sheet="1" objects="1" scenarios="1"/>
  <mergeCells count="24">
    <mergeCell ref="B2:B4"/>
    <mergeCell ref="C7:E7"/>
    <mergeCell ref="F7:I7"/>
    <mergeCell ref="C11:E11"/>
    <mergeCell ref="C6:I6"/>
    <mergeCell ref="B10:B12"/>
    <mergeCell ref="B6:B8"/>
    <mergeCell ref="C3:E3"/>
    <mergeCell ref="F3:I3"/>
    <mergeCell ref="F4:I4"/>
    <mergeCell ref="C2:I2"/>
    <mergeCell ref="C4:E4"/>
    <mergeCell ref="C12:E12"/>
    <mergeCell ref="F11:I11"/>
    <mergeCell ref="F12:I12"/>
    <mergeCell ref="F8:I8"/>
    <mergeCell ref="C8:E8"/>
    <mergeCell ref="C10:I10"/>
    <mergeCell ref="B14:B16"/>
    <mergeCell ref="C14:I14"/>
    <mergeCell ref="C15:E15"/>
    <mergeCell ref="F15:I15"/>
    <mergeCell ref="C16:E16"/>
    <mergeCell ref="F16:I16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228600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200025</xdr:rowOff>
                  </from>
                  <to>
                    <xdr:col>7</xdr:col>
                    <xdr:colOff>400050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400050</xdr:colOff>
                    <xdr:row>13</xdr:row>
                    <xdr:rowOff>200025</xdr:rowOff>
                  </from>
                  <to>
                    <xdr:col>9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600075</xdr:colOff>
                    <xdr:row>15</xdr:row>
                    <xdr:rowOff>0</xdr:rowOff>
                  </from>
                  <to>
                    <xdr:col>6</xdr:col>
                    <xdr:colOff>228600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0</xdr:rowOff>
                  </from>
                  <to>
                    <xdr:col>7</xdr:col>
                    <xdr:colOff>400050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400050</xdr:colOff>
                    <xdr:row>15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0000"/>
  </sheetPr>
  <dimension ref="A1:J122"/>
  <sheetViews>
    <sheetView showGridLines="0" showRowColHeaders="0" workbookViewId="0">
      <selection activeCell="E5" sqref="E5"/>
    </sheetView>
  </sheetViews>
  <sheetFormatPr defaultColWidth="0" defaultRowHeight="15" zeroHeight="1" x14ac:dyDescent="0.25"/>
  <cols>
    <col min="1" max="1" width="2.875" customWidth="1"/>
    <col min="2" max="2" width="11.25" style="10" bestFit="1" customWidth="1"/>
    <col min="3" max="3" width="18.125" style="10" customWidth="1"/>
    <col min="4" max="4" width="9.875" style="10" customWidth="1"/>
    <col min="5" max="5" width="48.625" style="10" customWidth="1"/>
    <col min="6" max="6" width="0.75" style="10" hidden="1" customWidth="1"/>
    <col min="7" max="7" width="13.625" style="10" bestFit="1" customWidth="1"/>
    <col min="8" max="9" width="11.75" style="10" customWidth="1"/>
    <col min="10" max="10" width="2.875" customWidth="1"/>
    <col min="11" max="16384" width="9.125" hidden="1"/>
  </cols>
  <sheetData>
    <row r="1" spans="2:9" ht="9.75" customHeight="1" thickBot="1" x14ac:dyDescent="0.3"/>
    <row r="2" spans="2:9" ht="15.75" thickBot="1" x14ac:dyDescent="0.3">
      <c r="B2" s="35" t="s">
        <v>241</v>
      </c>
      <c r="C2" s="35" t="s">
        <v>242</v>
      </c>
      <c r="D2" s="35" t="s">
        <v>243</v>
      </c>
      <c r="E2" s="35" t="s">
        <v>244</v>
      </c>
      <c r="F2" s="35" t="s">
        <v>297</v>
      </c>
      <c r="G2" s="35" t="s">
        <v>379</v>
      </c>
      <c r="H2" s="35" t="s">
        <v>246</v>
      </c>
      <c r="I2" s="35" t="s">
        <v>247</v>
      </c>
    </row>
    <row r="3" spans="2:9" x14ac:dyDescent="0.25">
      <c r="B3" s="28" t="s">
        <v>248</v>
      </c>
      <c r="C3" s="29" t="s">
        <v>249</v>
      </c>
      <c r="D3" s="30" t="s">
        <v>14</v>
      </c>
      <c r="E3" s="31" t="s">
        <v>15</v>
      </c>
      <c r="F3" s="32" t="s">
        <v>298</v>
      </c>
      <c r="G3" s="32" t="s">
        <v>271</v>
      </c>
      <c r="H3" s="33">
        <v>33.08</v>
      </c>
      <c r="I3" s="34">
        <v>40.688399999999994</v>
      </c>
    </row>
    <row r="4" spans="2:9" x14ac:dyDescent="0.25">
      <c r="B4" s="11" t="s">
        <v>248</v>
      </c>
      <c r="C4" s="12" t="s">
        <v>249</v>
      </c>
      <c r="D4" s="17" t="s">
        <v>16</v>
      </c>
      <c r="E4" s="26" t="s">
        <v>17</v>
      </c>
      <c r="F4" s="14" t="s">
        <v>299</v>
      </c>
      <c r="G4" s="14" t="s">
        <v>271</v>
      </c>
      <c r="H4" s="15">
        <v>19.88</v>
      </c>
      <c r="I4" s="16">
        <v>24.452399999999997</v>
      </c>
    </row>
    <row r="5" spans="2:9" x14ac:dyDescent="0.25">
      <c r="B5" s="11" t="s">
        <v>248</v>
      </c>
      <c r="C5" s="12" t="s">
        <v>249</v>
      </c>
      <c r="D5" s="17" t="s">
        <v>18</v>
      </c>
      <c r="E5" s="26" t="s">
        <v>19</v>
      </c>
      <c r="F5" s="14" t="s">
        <v>300</v>
      </c>
      <c r="G5" s="14" t="s">
        <v>271</v>
      </c>
      <c r="H5" s="15">
        <v>18.41</v>
      </c>
      <c r="I5" s="16">
        <v>22.644300000000001</v>
      </c>
    </row>
    <row r="6" spans="2:9" x14ac:dyDescent="0.25">
      <c r="B6" s="11" t="s">
        <v>248</v>
      </c>
      <c r="C6" s="12" t="s">
        <v>249</v>
      </c>
      <c r="D6" s="17" t="s">
        <v>20</v>
      </c>
      <c r="E6" s="26" t="s">
        <v>21</v>
      </c>
      <c r="F6" s="14" t="s">
        <v>301</v>
      </c>
      <c r="G6" s="14" t="s">
        <v>272</v>
      </c>
      <c r="H6" s="15">
        <v>22.45</v>
      </c>
      <c r="I6" s="16">
        <v>27.613499999999998</v>
      </c>
    </row>
    <row r="7" spans="2:9" x14ac:dyDescent="0.25">
      <c r="B7" s="11" t="s">
        <v>248</v>
      </c>
      <c r="C7" s="12" t="s">
        <v>249</v>
      </c>
      <c r="D7" s="17" t="s">
        <v>22</v>
      </c>
      <c r="E7" s="26" t="s">
        <v>23</v>
      </c>
      <c r="F7" s="14" t="s">
        <v>302</v>
      </c>
      <c r="G7" s="14" t="s">
        <v>271</v>
      </c>
      <c r="H7" s="15">
        <v>20.329999999999998</v>
      </c>
      <c r="I7" s="16">
        <v>25.005899999999997</v>
      </c>
    </row>
    <row r="8" spans="2:9" x14ac:dyDescent="0.25">
      <c r="B8" s="11" t="s">
        <v>248</v>
      </c>
      <c r="C8" s="12" t="s">
        <v>250</v>
      </c>
      <c r="D8" s="17" t="s">
        <v>24</v>
      </c>
      <c r="E8" s="26" t="s">
        <v>25</v>
      </c>
      <c r="F8" s="14" t="s">
        <v>303</v>
      </c>
      <c r="G8" s="14" t="s">
        <v>273</v>
      </c>
      <c r="H8" s="15">
        <v>6</v>
      </c>
      <c r="I8" s="16">
        <v>7.38</v>
      </c>
    </row>
    <row r="9" spans="2:9" x14ac:dyDescent="0.25">
      <c r="B9" s="11" t="s">
        <v>248</v>
      </c>
      <c r="C9" s="12" t="s">
        <v>250</v>
      </c>
      <c r="D9" s="17" t="s">
        <v>26</v>
      </c>
      <c r="E9" s="26" t="s">
        <v>27</v>
      </c>
      <c r="F9" s="14" t="s">
        <v>304</v>
      </c>
      <c r="G9" s="14" t="s">
        <v>273</v>
      </c>
      <c r="H9" s="15">
        <v>63</v>
      </c>
      <c r="I9" s="16">
        <v>77.489999999999995</v>
      </c>
    </row>
    <row r="10" spans="2:9" x14ac:dyDescent="0.25">
      <c r="B10" s="11" t="s">
        <v>248</v>
      </c>
      <c r="C10" s="12" t="s">
        <v>250</v>
      </c>
      <c r="D10" s="17" t="s">
        <v>28</v>
      </c>
      <c r="E10" s="26" t="s">
        <v>29</v>
      </c>
      <c r="F10" s="14" t="s">
        <v>305</v>
      </c>
      <c r="G10" s="14" t="s">
        <v>273</v>
      </c>
      <c r="H10" s="15">
        <v>13.69</v>
      </c>
      <c r="I10" s="16">
        <v>16.838699999999999</v>
      </c>
    </row>
    <row r="11" spans="2:9" x14ac:dyDescent="0.25">
      <c r="B11" s="11" t="s">
        <v>248</v>
      </c>
      <c r="C11" s="12" t="s">
        <v>250</v>
      </c>
      <c r="D11" s="13" t="s">
        <v>30</v>
      </c>
      <c r="E11" s="26" t="s">
        <v>31</v>
      </c>
      <c r="F11" s="14" t="s">
        <v>306</v>
      </c>
      <c r="G11" s="14" t="s">
        <v>273</v>
      </c>
      <c r="H11" s="15">
        <v>15.75</v>
      </c>
      <c r="I11" s="16">
        <v>19.372499999999999</v>
      </c>
    </row>
    <row r="12" spans="2:9" x14ac:dyDescent="0.25">
      <c r="B12" s="11" t="s">
        <v>248</v>
      </c>
      <c r="C12" s="12" t="s">
        <v>251</v>
      </c>
      <c r="D12" s="17" t="s">
        <v>32</v>
      </c>
      <c r="E12" s="26" t="s">
        <v>31</v>
      </c>
      <c r="F12" s="14" t="s">
        <v>306</v>
      </c>
      <c r="G12" s="14" t="s">
        <v>273</v>
      </c>
      <c r="H12" s="15">
        <v>18.38</v>
      </c>
      <c r="I12" s="16">
        <v>22.607399999999998</v>
      </c>
    </row>
    <row r="13" spans="2:9" x14ac:dyDescent="0.25">
      <c r="B13" s="11" t="s">
        <v>248</v>
      </c>
      <c r="C13" s="12" t="s">
        <v>251</v>
      </c>
      <c r="D13" s="17" t="s">
        <v>26</v>
      </c>
      <c r="E13" s="26" t="s">
        <v>33</v>
      </c>
      <c r="F13" s="14" t="s">
        <v>306</v>
      </c>
      <c r="G13" s="14" t="s">
        <v>274</v>
      </c>
      <c r="H13" s="15">
        <v>63</v>
      </c>
      <c r="I13" s="16">
        <v>77.489999999999995</v>
      </c>
    </row>
    <row r="14" spans="2:9" x14ac:dyDescent="0.25">
      <c r="B14" s="11" t="s">
        <v>248</v>
      </c>
      <c r="C14" s="12" t="s">
        <v>251</v>
      </c>
      <c r="D14" s="17" t="s">
        <v>34</v>
      </c>
      <c r="E14" s="26" t="s">
        <v>35</v>
      </c>
      <c r="F14" s="14" t="s">
        <v>305</v>
      </c>
      <c r="G14" s="14" t="s">
        <v>274</v>
      </c>
      <c r="H14" s="15">
        <v>47.49</v>
      </c>
      <c r="I14" s="16">
        <v>58.412700000000001</v>
      </c>
    </row>
    <row r="15" spans="2:9" x14ac:dyDescent="0.25">
      <c r="B15" s="11" t="s">
        <v>248</v>
      </c>
      <c r="C15" s="12" t="s">
        <v>251</v>
      </c>
      <c r="D15" s="17" t="s">
        <v>36</v>
      </c>
      <c r="E15" s="26" t="s">
        <v>37</v>
      </c>
      <c r="F15" s="14" t="s">
        <v>307</v>
      </c>
      <c r="G15" s="14" t="s">
        <v>274</v>
      </c>
      <c r="H15" s="15">
        <v>61.69</v>
      </c>
      <c r="I15" s="16">
        <v>75.878699999999995</v>
      </c>
    </row>
    <row r="16" spans="2:9" x14ac:dyDescent="0.25">
      <c r="B16" s="11" t="s">
        <v>248</v>
      </c>
      <c r="C16" s="12" t="s">
        <v>251</v>
      </c>
      <c r="D16" s="17" t="s">
        <v>38</v>
      </c>
      <c r="E16" s="26" t="s">
        <v>39</v>
      </c>
      <c r="F16" s="14" t="s">
        <v>308</v>
      </c>
      <c r="G16" s="14" t="s">
        <v>274</v>
      </c>
      <c r="H16" s="15">
        <v>47.49</v>
      </c>
      <c r="I16" s="16">
        <v>58.412700000000001</v>
      </c>
    </row>
    <row r="17" spans="2:9" x14ac:dyDescent="0.25">
      <c r="B17" s="11" t="s">
        <v>256</v>
      </c>
      <c r="C17" s="12" t="s">
        <v>252</v>
      </c>
      <c r="D17" s="17" t="s">
        <v>40</v>
      </c>
      <c r="E17" s="26" t="s">
        <v>41</v>
      </c>
      <c r="F17" s="14" t="s">
        <v>309</v>
      </c>
      <c r="G17" s="14" t="s">
        <v>275</v>
      </c>
      <c r="H17" s="15">
        <v>12.19</v>
      </c>
      <c r="I17" s="16">
        <v>14.993699999999999</v>
      </c>
    </row>
    <row r="18" spans="2:9" x14ac:dyDescent="0.25">
      <c r="B18" s="11" t="s">
        <v>256</v>
      </c>
      <c r="C18" s="12" t="s">
        <v>252</v>
      </c>
      <c r="D18" s="17" t="s">
        <v>42</v>
      </c>
      <c r="E18" s="26" t="s">
        <v>43</v>
      </c>
      <c r="F18" s="14" t="s">
        <v>310</v>
      </c>
      <c r="G18" s="14" t="s">
        <v>275</v>
      </c>
      <c r="H18" s="15">
        <v>22.83</v>
      </c>
      <c r="I18" s="16">
        <v>28.080899999999996</v>
      </c>
    </row>
    <row r="19" spans="2:9" x14ac:dyDescent="0.25">
      <c r="B19" s="11" t="s">
        <v>256</v>
      </c>
      <c r="C19" s="12" t="s">
        <v>252</v>
      </c>
      <c r="D19" s="17" t="s">
        <v>44</v>
      </c>
      <c r="E19" s="26" t="s">
        <v>45</v>
      </c>
      <c r="F19" s="14" t="s">
        <v>309</v>
      </c>
      <c r="G19" s="14" t="s">
        <v>276</v>
      </c>
      <c r="H19" s="15">
        <v>35.33</v>
      </c>
      <c r="I19" s="16">
        <v>43.4559</v>
      </c>
    </row>
    <row r="20" spans="2:9" x14ac:dyDescent="0.25">
      <c r="B20" s="11" t="s">
        <v>256</v>
      </c>
      <c r="C20" s="12" t="s">
        <v>252</v>
      </c>
      <c r="D20" s="17" t="s">
        <v>46</v>
      </c>
      <c r="E20" s="26" t="s">
        <v>47</v>
      </c>
      <c r="F20" s="14" t="s">
        <v>310</v>
      </c>
      <c r="G20" s="14" t="s">
        <v>276</v>
      </c>
      <c r="H20" s="15">
        <v>35.049999999999997</v>
      </c>
      <c r="I20" s="16">
        <v>43.111499999999992</v>
      </c>
    </row>
    <row r="21" spans="2:9" x14ac:dyDescent="0.25">
      <c r="B21" s="11" t="s">
        <v>256</v>
      </c>
      <c r="C21" s="12" t="s">
        <v>252</v>
      </c>
      <c r="D21" s="17" t="s">
        <v>48</v>
      </c>
      <c r="E21" s="26" t="s">
        <v>49</v>
      </c>
      <c r="F21" s="14" t="s">
        <v>311</v>
      </c>
      <c r="G21" s="14" t="s">
        <v>277</v>
      </c>
      <c r="H21" s="15">
        <v>3.28</v>
      </c>
      <c r="I21" s="16">
        <v>4.0343999999999998</v>
      </c>
    </row>
    <row r="22" spans="2:9" x14ac:dyDescent="0.25">
      <c r="B22" s="11" t="s">
        <v>256</v>
      </c>
      <c r="C22" s="12" t="s">
        <v>252</v>
      </c>
      <c r="D22" s="17" t="s">
        <v>50</v>
      </c>
      <c r="E22" s="26" t="s">
        <v>51</v>
      </c>
      <c r="F22" s="14" t="s">
        <v>311</v>
      </c>
      <c r="G22" s="14" t="s">
        <v>275</v>
      </c>
      <c r="H22" s="15">
        <v>5.94</v>
      </c>
      <c r="I22" s="16">
        <v>7.3062000000000005</v>
      </c>
    </row>
    <row r="23" spans="2:9" x14ac:dyDescent="0.25">
      <c r="B23" s="11" t="s">
        <v>256</v>
      </c>
      <c r="C23" s="12" t="s">
        <v>252</v>
      </c>
      <c r="D23" s="17" t="s">
        <v>52</v>
      </c>
      <c r="E23" s="26" t="s">
        <v>53</v>
      </c>
      <c r="F23" s="14" t="s">
        <v>312</v>
      </c>
      <c r="G23" s="14" t="s">
        <v>275</v>
      </c>
      <c r="H23" s="15">
        <v>23.05</v>
      </c>
      <c r="I23" s="16">
        <v>28.351500000000001</v>
      </c>
    </row>
    <row r="24" spans="2:9" x14ac:dyDescent="0.25">
      <c r="B24" s="11" t="s">
        <v>256</v>
      </c>
      <c r="C24" s="12" t="s">
        <v>252</v>
      </c>
      <c r="D24" s="17" t="s">
        <v>54</v>
      </c>
      <c r="E24" s="26" t="s">
        <v>55</v>
      </c>
      <c r="F24" s="14" t="s">
        <v>313</v>
      </c>
      <c r="G24" s="14" t="s">
        <v>275</v>
      </c>
      <c r="H24" s="15">
        <v>18.079999999999998</v>
      </c>
      <c r="I24" s="16">
        <v>22.238399999999999</v>
      </c>
    </row>
    <row r="25" spans="2:9" x14ac:dyDescent="0.25">
      <c r="B25" s="11" t="s">
        <v>256</v>
      </c>
      <c r="C25" s="12" t="s">
        <v>252</v>
      </c>
      <c r="D25" s="17" t="s">
        <v>56</v>
      </c>
      <c r="E25" s="26" t="s">
        <v>57</v>
      </c>
      <c r="F25" s="14" t="s">
        <v>314</v>
      </c>
      <c r="G25" s="14" t="s">
        <v>275</v>
      </c>
      <c r="H25" s="15">
        <v>22.76</v>
      </c>
      <c r="I25" s="16">
        <v>27.994800000000001</v>
      </c>
    </row>
    <row r="26" spans="2:9" x14ac:dyDescent="0.25">
      <c r="B26" s="11" t="s">
        <v>256</v>
      </c>
      <c r="C26" s="12" t="s">
        <v>253</v>
      </c>
      <c r="D26" s="17" t="s">
        <v>58</v>
      </c>
      <c r="E26" s="26" t="s">
        <v>59</v>
      </c>
      <c r="F26" s="14" t="s">
        <v>315</v>
      </c>
      <c r="G26" s="14" t="s">
        <v>278</v>
      </c>
      <c r="H26" s="15">
        <v>4.74</v>
      </c>
      <c r="I26" s="16">
        <v>5.8302000000000005</v>
      </c>
    </row>
    <row r="27" spans="2:9" x14ac:dyDescent="0.25">
      <c r="B27" s="11" t="s">
        <v>256</v>
      </c>
      <c r="C27" s="12" t="s">
        <v>253</v>
      </c>
      <c r="D27" s="17" t="s">
        <v>60</v>
      </c>
      <c r="E27" s="26" t="s">
        <v>61</v>
      </c>
      <c r="F27" s="14" t="s">
        <v>316</v>
      </c>
      <c r="G27" s="14" t="s">
        <v>278</v>
      </c>
      <c r="H27" s="15">
        <v>4.6900000000000004</v>
      </c>
      <c r="I27" s="16">
        <v>5.7687000000000008</v>
      </c>
    </row>
    <row r="28" spans="2:9" x14ac:dyDescent="0.25">
      <c r="B28" s="11" t="s">
        <v>256</v>
      </c>
      <c r="C28" s="12" t="s">
        <v>253</v>
      </c>
      <c r="D28" s="17" t="s">
        <v>62</v>
      </c>
      <c r="E28" s="26" t="s">
        <v>63</v>
      </c>
      <c r="F28" s="14" t="s">
        <v>317</v>
      </c>
      <c r="G28" s="14" t="s">
        <v>278</v>
      </c>
      <c r="H28" s="15">
        <v>4.6900000000000004</v>
      </c>
      <c r="I28" s="16">
        <v>5.7687000000000008</v>
      </c>
    </row>
    <row r="29" spans="2:9" x14ac:dyDescent="0.25">
      <c r="B29" s="11" t="s">
        <v>256</v>
      </c>
      <c r="C29" s="12" t="s">
        <v>254</v>
      </c>
      <c r="D29" s="17" t="s">
        <v>64</v>
      </c>
      <c r="E29" s="26" t="s">
        <v>65</v>
      </c>
      <c r="F29" s="14" t="s">
        <v>318</v>
      </c>
      <c r="G29" s="14" t="s">
        <v>279</v>
      </c>
      <c r="H29" s="15">
        <v>7.73</v>
      </c>
      <c r="I29" s="16">
        <v>9.5079000000000011</v>
      </c>
    </row>
    <row r="30" spans="2:9" x14ac:dyDescent="0.25">
      <c r="B30" s="11" t="s">
        <v>256</v>
      </c>
      <c r="C30" s="12" t="s">
        <v>254</v>
      </c>
      <c r="D30" s="17" t="s">
        <v>66</v>
      </c>
      <c r="E30" s="26" t="s">
        <v>67</v>
      </c>
      <c r="F30" s="14" t="s">
        <v>319</v>
      </c>
      <c r="G30" s="14" t="s">
        <v>279</v>
      </c>
      <c r="H30" s="15">
        <v>6.78</v>
      </c>
      <c r="I30" s="16">
        <v>8.3393999999999995</v>
      </c>
    </row>
    <row r="31" spans="2:9" x14ac:dyDescent="0.25">
      <c r="B31" s="11" t="s">
        <v>256</v>
      </c>
      <c r="C31" s="12" t="s">
        <v>254</v>
      </c>
      <c r="D31" s="17" t="s">
        <v>68</v>
      </c>
      <c r="E31" s="26" t="s">
        <v>69</v>
      </c>
      <c r="F31" s="14" t="s">
        <v>320</v>
      </c>
      <c r="G31" s="14" t="s">
        <v>279</v>
      </c>
      <c r="H31" s="15">
        <v>6.78</v>
      </c>
      <c r="I31" s="16">
        <v>8.3393999999999995</v>
      </c>
    </row>
    <row r="32" spans="2:9" x14ac:dyDescent="0.25">
      <c r="B32" s="11" t="s">
        <v>256</v>
      </c>
      <c r="C32" s="12" t="s">
        <v>254</v>
      </c>
      <c r="D32" s="17" t="s">
        <v>70</v>
      </c>
      <c r="E32" s="26" t="s">
        <v>71</v>
      </c>
      <c r="F32" s="14" t="s">
        <v>321</v>
      </c>
      <c r="G32" s="14" t="s">
        <v>279</v>
      </c>
      <c r="H32" s="15">
        <v>6.78</v>
      </c>
      <c r="I32" s="16">
        <v>8.3393999999999995</v>
      </c>
    </row>
    <row r="33" spans="2:9" x14ac:dyDescent="0.25">
      <c r="B33" s="11" t="s">
        <v>256</v>
      </c>
      <c r="C33" s="12" t="s">
        <v>254</v>
      </c>
      <c r="D33" s="17" t="s">
        <v>72</v>
      </c>
      <c r="E33" s="26" t="s">
        <v>73</v>
      </c>
      <c r="F33" s="14" t="s">
        <v>322</v>
      </c>
      <c r="G33" s="14" t="s">
        <v>279</v>
      </c>
      <c r="H33" s="15">
        <v>7.73</v>
      </c>
      <c r="I33" s="16">
        <v>9.5079000000000011</v>
      </c>
    </row>
    <row r="34" spans="2:9" x14ac:dyDescent="0.25">
      <c r="B34" s="11" t="s">
        <v>256</v>
      </c>
      <c r="C34" s="12" t="s">
        <v>254</v>
      </c>
      <c r="D34" s="17" t="s">
        <v>74</v>
      </c>
      <c r="E34" s="26" t="s">
        <v>75</v>
      </c>
      <c r="F34" s="14" t="s">
        <v>323</v>
      </c>
      <c r="G34" s="14" t="s">
        <v>279</v>
      </c>
      <c r="H34" s="15">
        <v>6.78</v>
      </c>
      <c r="I34" s="16">
        <v>8.3393999999999995</v>
      </c>
    </row>
    <row r="35" spans="2:9" x14ac:dyDescent="0.25">
      <c r="B35" s="11" t="s">
        <v>256</v>
      </c>
      <c r="C35" s="12" t="s">
        <v>255</v>
      </c>
      <c r="D35" s="17" t="s">
        <v>76</v>
      </c>
      <c r="E35" s="26" t="s">
        <v>77</v>
      </c>
      <c r="F35" s="14" t="s">
        <v>324</v>
      </c>
      <c r="G35" s="14" t="s">
        <v>280</v>
      </c>
      <c r="H35" s="15">
        <v>10.34</v>
      </c>
      <c r="I35" s="16">
        <v>12.7182</v>
      </c>
    </row>
    <row r="36" spans="2:9" x14ac:dyDescent="0.25">
      <c r="B36" s="11" t="s">
        <v>256</v>
      </c>
      <c r="C36" s="12" t="s">
        <v>255</v>
      </c>
      <c r="D36" s="17" t="s">
        <v>78</v>
      </c>
      <c r="E36" s="26" t="s">
        <v>79</v>
      </c>
      <c r="F36" s="14" t="s">
        <v>325</v>
      </c>
      <c r="G36" s="14" t="s">
        <v>280</v>
      </c>
      <c r="H36" s="15">
        <v>10.55</v>
      </c>
      <c r="I36" s="16">
        <v>12.976500000000001</v>
      </c>
    </row>
    <row r="37" spans="2:9" x14ac:dyDescent="0.25">
      <c r="B37" s="11" t="s">
        <v>256</v>
      </c>
      <c r="C37" s="12" t="s">
        <v>255</v>
      </c>
      <c r="D37" s="17" t="s">
        <v>80</v>
      </c>
      <c r="E37" s="26" t="s">
        <v>81</v>
      </c>
      <c r="F37" s="14" t="s">
        <v>326</v>
      </c>
      <c r="G37" s="14" t="s">
        <v>280</v>
      </c>
      <c r="H37" s="15">
        <v>10.45</v>
      </c>
      <c r="I37" s="16">
        <v>12.853499999999999</v>
      </c>
    </row>
    <row r="38" spans="2:9" x14ac:dyDescent="0.25">
      <c r="B38" s="11" t="s">
        <v>256</v>
      </c>
      <c r="C38" s="12" t="s">
        <v>255</v>
      </c>
      <c r="D38" s="17" t="s">
        <v>82</v>
      </c>
      <c r="E38" s="26" t="s">
        <v>83</v>
      </c>
      <c r="F38" s="14" t="s">
        <v>327</v>
      </c>
      <c r="G38" s="14" t="s">
        <v>280</v>
      </c>
      <c r="H38" s="15">
        <v>10.34</v>
      </c>
      <c r="I38" s="16">
        <v>12.7182</v>
      </c>
    </row>
    <row r="39" spans="2:9" x14ac:dyDescent="0.25">
      <c r="B39" s="11" t="s">
        <v>256</v>
      </c>
      <c r="C39" s="12" t="s">
        <v>255</v>
      </c>
      <c r="D39" s="17" t="s">
        <v>84</v>
      </c>
      <c r="E39" s="26" t="s">
        <v>85</v>
      </c>
      <c r="F39" s="14" t="s">
        <v>328</v>
      </c>
      <c r="G39" s="14" t="s">
        <v>280</v>
      </c>
      <c r="H39" s="15">
        <v>11.95</v>
      </c>
      <c r="I39" s="16">
        <v>14.698499999999999</v>
      </c>
    </row>
    <row r="40" spans="2:9" x14ac:dyDescent="0.25">
      <c r="B40" s="11" t="s">
        <v>256</v>
      </c>
      <c r="C40" s="12" t="s">
        <v>255</v>
      </c>
      <c r="D40" s="17" t="s">
        <v>86</v>
      </c>
      <c r="E40" s="26" t="s">
        <v>87</v>
      </c>
      <c r="F40" s="14" t="s">
        <v>355</v>
      </c>
      <c r="G40" s="14" t="s">
        <v>280</v>
      </c>
      <c r="H40" s="15">
        <v>10.34</v>
      </c>
      <c r="I40" s="16">
        <v>12.7182</v>
      </c>
    </row>
    <row r="41" spans="2:9" x14ac:dyDescent="0.25">
      <c r="B41" s="11" t="s">
        <v>256</v>
      </c>
      <c r="C41" s="12" t="s">
        <v>255</v>
      </c>
      <c r="D41" s="17" t="s">
        <v>88</v>
      </c>
      <c r="E41" s="26" t="s">
        <v>89</v>
      </c>
      <c r="F41" s="14" t="s">
        <v>356</v>
      </c>
      <c r="G41" s="14" t="s">
        <v>281</v>
      </c>
      <c r="H41" s="15">
        <v>81.58</v>
      </c>
      <c r="I41" s="16">
        <v>100.3434</v>
      </c>
    </row>
    <row r="42" spans="2:9" x14ac:dyDescent="0.25">
      <c r="B42" s="11" t="s">
        <v>256</v>
      </c>
      <c r="C42" s="12" t="s">
        <v>255</v>
      </c>
      <c r="D42" s="17" t="s">
        <v>90</v>
      </c>
      <c r="E42" s="26" t="s">
        <v>91</v>
      </c>
      <c r="F42" s="14" t="s">
        <v>357</v>
      </c>
      <c r="G42" s="14" t="s">
        <v>282</v>
      </c>
      <c r="H42" s="15">
        <v>6.48</v>
      </c>
      <c r="I42" s="16">
        <v>7.9704000000000006</v>
      </c>
    </row>
    <row r="43" spans="2:9" x14ac:dyDescent="0.25">
      <c r="B43" s="11" t="s">
        <v>256</v>
      </c>
      <c r="C43" s="12" t="s">
        <v>255</v>
      </c>
      <c r="D43" s="17" t="s">
        <v>92</v>
      </c>
      <c r="E43" s="26" t="s">
        <v>93</v>
      </c>
      <c r="F43" s="14" t="s">
        <v>358</v>
      </c>
      <c r="G43" s="14" t="s">
        <v>282</v>
      </c>
      <c r="H43" s="15">
        <v>6.48</v>
      </c>
      <c r="I43" s="16">
        <v>7.9704000000000006</v>
      </c>
    </row>
    <row r="44" spans="2:9" x14ac:dyDescent="0.25">
      <c r="B44" s="11" t="s">
        <v>256</v>
      </c>
      <c r="C44" s="12" t="s">
        <v>255</v>
      </c>
      <c r="D44" s="13" t="s">
        <v>94</v>
      </c>
      <c r="E44" s="26" t="s">
        <v>95</v>
      </c>
      <c r="F44" s="14" t="s">
        <v>359</v>
      </c>
      <c r="G44" s="18" t="s">
        <v>282</v>
      </c>
      <c r="H44" s="15">
        <v>6.48</v>
      </c>
      <c r="I44" s="16">
        <v>7.9704000000000006</v>
      </c>
    </row>
    <row r="45" spans="2:9" x14ac:dyDescent="0.25">
      <c r="B45" s="11" t="s">
        <v>256</v>
      </c>
      <c r="C45" s="12" t="s">
        <v>255</v>
      </c>
      <c r="D45" s="13" t="s">
        <v>96</v>
      </c>
      <c r="E45" s="26" t="s">
        <v>97</v>
      </c>
      <c r="F45" s="14" t="s">
        <v>360</v>
      </c>
      <c r="G45" s="18" t="s">
        <v>282</v>
      </c>
      <c r="H45" s="15">
        <v>6.48</v>
      </c>
      <c r="I45" s="16">
        <v>7.9704000000000006</v>
      </c>
    </row>
    <row r="46" spans="2:9" x14ac:dyDescent="0.25">
      <c r="B46" s="11" t="s">
        <v>256</v>
      </c>
      <c r="C46" s="12" t="s">
        <v>255</v>
      </c>
      <c r="D46" s="13" t="s">
        <v>98</v>
      </c>
      <c r="E46" s="26" t="s">
        <v>99</v>
      </c>
      <c r="F46" s="14" t="s">
        <v>361</v>
      </c>
      <c r="G46" s="18" t="s">
        <v>282</v>
      </c>
      <c r="H46" s="15">
        <v>6.48</v>
      </c>
      <c r="I46" s="16">
        <v>7.9704000000000006</v>
      </c>
    </row>
    <row r="47" spans="2:9" x14ac:dyDescent="0.25">
      <c r="B47" s="11" t="s">
        <v>256</v>
      </c>
      <c r="C47" s="12" t="s">
        <v>255</v>
      </c>
      <c r="D47" s="13" t="s">
        <v>100</v>
      </c>
      <c r="E47" s="26" t="s">
        <v>101</v>
      </c>
      <c r="F47" s="14" t="s">
        <v>362</v>
      </c>
      <c r="G47" s="18" t="s">
        <v>282</v>
      </c>
      <c r="H47" s="15">
        <v>6.48</v>
      </c>
      <c r="I47" s="16">
        <v>7.9704000000000006</v>
      </c>
    </row>
    <row r="48" spans="2:9" x14ac:dyDescent="0.25">
      <c r="B48" s="11" t="s">
        <v>256</v>
      </c>
      <c r="C48" s="12" t="s">
        <v>255</v>
      </c>
      <c r="D48" s="13" t="s">
        <v>102</v>
      </c>
      <c r="E48" s="26" t="s">
        <v>103</v>
      </c>
      <c r="F48" s="14" t="s">
        <v>363</v>
      </c>
      <c r="G48" s="18" t="s">
        <v>283</v>
      </c>
      <c r="H48" s="15">
        <v>120.13</v>
      </c>
      <c r="I48" s="16">
        <v>147.75989999999999</v>
      </c>
    </row>
    <row r="49" spans="2:9" x14ac:dyDescent="0.25">
      <c r="B49" s="11" t="s">
        <v>267</v>
      </c>
      <c r="C49" s="12" t="s">
        <v>257</v>
      </c>
      <c r="D49" s="19" t="s">
        <v>104</v>
      </c>
      <c r="E49" s="26" t="s">
        <v>105</v>
      </c>
      <c r="F49" s="14" t="s">
        <v>364</v>
      </c>
      <c r="G49" s="18" t="s">
        <v>284</v>
      </c>
      <c r="H49" s="15">
        <v>4.33</v>
      </c>
      <c r="I49" s="16">
        <v>4.6764000000000001</v>
      </c>
    </row>
    <row r="50" spans="2:9" x14ac:dyDescent="0.25">
      <c r="B50" s="11" t="s">
        <v>267</v>
      </c>
      <c r="C50" s="12" t="s">
        <v>257</v>
      </c>
      <c r="D50" s="19" t="s">
        <v>106</v>
      </c>
      <c r="E50" s="26" t="s">
        <v>107</v>
      </c>
      <c r="F50" s="14" t="s">
        <v>365</v>
      </c>
      <c r="G50" s="18" t="s">
        <v>285</v>
      </c>
      <c r="H50" s="15">
        <v>3.76</v>
      </c>
      <c r="I50" s="16">
        <v>4.0608000000000004</v>
      </c>
    </row>
    <row r="51" spans="2:9" x14ac:dyDescent="0.25">
      <c r="B51" s="11" t="s">
        <v>267</v>
      </c>
      <c r="C51" s="12" t="s">
        <v>258</v>
      </c>
      <c r="D51" s="13" t="s">
        <v>108</v>
      </c>
      <c r="E51" s="26" t="s">
        <v>109</v>
      </c>
      <c r="F51" s="14" t="s">
        <v>366</v>
      </c>
      <c r="G51" s="18" t="s">
        <v>286</v>
      </c>
      <c r="H51" s="15">
        <v>1.46</v>
      </c>
      <c r="I51" s="16">
        <v>1.5329999999999999</v>
      </c>
    </row>
    <row r="52" spans="2:9" x14ac:dyDescent="0.25">
      <c r="B52" s="11" t="s">
        <v>267</v>
      </c>
      <c r="C52" s="12" t="s">
        <v>258</v>
      </c>
      <c r="D52" s="13" t="s">
        <v>110</v>
      </c>
      <c r="E52" s="26" t="s">
        <v>111</v>
      </c>
      <c r="F52" s="14" t="s">
        <v>366</v>
      </c>
      <c r="G52" s="18" t="s">
        <v>287</v>
      </c>
      <c r="H52" s="15">
        <v>2.5299999999999998</v>
      </c>
      <c r="I52" s="16">
        <v>2.6564999999999999</v>
      </c>
    </row>
    <row r="53" spans="2:9" x14ac:dyDescent="0.25">
      <c r="B53" s="11" t="s">
        <v>267</v>
      </c>
      <c r="C53" s="12" t="s">
        <v>258</v>
      </c>
      <c r="D53" s="13" t="s">
        <v>112</v>
      </c>
      <c r="E53" s="26" t="s">
        <v>113</v>
      </c>
      <c r="F53" s="14" t="s">
        <v>367</v>
      </c>
      <c r="G53" s="18" t="s">
        <v>286</v>
      </c>
      <c r="H53" s="15">
        <v>1.58</v>
      </c>
      <c r="I53" s="16">
        <v>1.6590000000000003</v>
      </c>
    </row>
    <row r="54" spans="2:9" x14ac:dyDescent="0.25">
      <c r="B54" s="11" t="s">
        <v>267</v>
      </c>
      <c r="C54" s="12" t="s">
        <v>258</v>
      </c>
      <c r="D54" s="13" t="s">
        <v>114</v>
      </c>
      <c r="E54" s="26" t="s">
        <v>115</v>
      </c>
      <c r="F54" s="14" t="s">
        <v>367</v>
      </c>
      <c r="G54" s="14" t="s">
        <v>287</v>
      </c>
      <c r="H54" s="15">
        <v>2.7</v>
      </c>
      <c r="I54" s="16">
        <v>2.8350000000000004</v>
      </c>
    </row>
    <row r="55" spans="2:9" x14ac:dyDescent="0.25">
      <c r="B55" s="11" t="s">
        <v>267</v>
      </c>
      <c r="C55" s="12" t="s">
        <v>258</v>
      </c>
      <c r="D55" s="13" t="s">
        <v>116</v>
      </c>
      <c r="E55" s="26" t="s">
        <v>117</v>
      </c>
      <c r="F55" s="14" t="s">
        <v>368</v>
      </c>
      <c r="G55" s="14" t="s">
        <v>286</v>
      </c>
      <c r="H55" s="15">
        <v>1.61</v>
      </c>
      <c r="I55" s="16">
        <v>1.6905000000000001</v>
      </c>
    </row>
    <row r="56" spans="2:9" x14ac:dyDescent="0.25">
      <c r="B56" s="11" t="s">
        <v>267</v>
      </c>
      <c r="C56" s="12" t="s">
        <v>258</v>
      </c>
      <c r="D56" s="13" t="s">
        <v>118</v>
      </c>
      <c r="E56" s="26" t="s">
        <v>119</v>
      </c>
      <c r="F56" s="14" t="s">
        <v>368</v>
      </c>
      <c r="G56" s="14" t="s">
        <v>287</v>
      </c>
      <c r="H56" s="15">
        <v>2.86</v>
      </c>
      <c r="I56" s="16">
        <v>3.0030000000000001</v>
      </c>
    </row>
    <row r="57" spans="2:9" x14ac:dyDescent="0.25">
      <c r="B57" s="11" t="s">
        <v>267</v>
      </c>
      <c r="C57" s="12" t="s">
        <v>258</v>
      </c>
      <c r="D57" s="13" t="s">
        <v>120</v>
      </c>
      <c r="E57" s="26" t="s">
        <v>121</v>
      </c>
      <c r="F57" s="14" t="s">
        <v>369</v>
      </c>
      <c r="G57" s="14" t="s">
        <v>288</v>
      </c>
      <c r="H57" s="15">
        <v>1.68</v>
      </c>
      <c r="I57" s="16">
        <v>1.764</v>
      </c>
    </row>
    <row r="58" spans="2:9" x14ac:dyDescent="0.25">
      <c r="B58" s="11" t="s">
        <v>267</v>
      </c>
      <c r="C58" s="12" t="s">
        <v>258</v>
      </c>
      <c r="D58" s="13" t="s">
        <v>122</v>
      </c>
      <c r="E58" s="26" t="s">
        <v>123</v>
      </c>
      <c r="F58" s="14" t="s">
        <v>369</v>
      </c>
      <c r="G58" s="14" t="s">
        <v>286</v>
      </c>
      <c r="H58" s="15">
        <v>2.79</v>
      </c>
      <c r="I58" s="16">
        <v>2.9295</v>
      </c>
    </row>
    <row r="59" spans="2:9" x14ac:dyDescent="0.25">
      <c r="B59" s="11" t="s">
        <v>267</v>
      </c>
      <c r="C59" s="12" t="s">
        <v>258</v>
      </c>
      <c r="D59" s="13" t="s">
        <v>124</v>
      </c>
      <c r="E59" s="26" t="s">
        <v>125</v>
      </c>
      <c r="F59" s="14" t="s">
        <v>370</v>
      </c>
      <c r="G59" s="14" t="s">
        <v>286</v>
      </c>
      <c r="H59" s="15">
        <v>4.04</v>
      </c>
      <c r="I59" s="16">
        <v>4.242</v>
      </c>
    </row>
    <row r="60" spans="2:9" x14ac:dyDescent="0.25">
      <c r="B60" s="11" t="s">
        <v>267</v>
      </c>
      <c r="C60" s="12" t="s">
        <v>258</v>
      </c>
      <c r="D60" s="13" t="s">
        <v>126</v>
      </c>
      <c r="E60" s="26" t="s">
        <v>127</v>
      </c>
      <c r="F60" s="14" t="s">
        <v>371</v>
      </c>
      <c r="G60" s="14" t="s">
        <v>286</v>
      </c>
      <c r="H60" s="15">
        <v>4.01</v>
      </c>
      <c r="I60" s="16">
        <v>4.2104999999999997</v>
      </c>
    </row>
    <row r="61" spans="2:9" x14ac:dyDescent="0.25">
      <c r="B61" s="11" t="s">
        <v>267</v>
      </c>
      <c r="C61" s="12" t="s">
        <v>259</v>
      </c>
      <c r="D61" s="13" t="s">
        <v>128</v>
      </c>
      <c r="E61" s="26" t="s">
        <v>129</v>
      </c>
      <c r="F61" s="14" t="s">
        <v>372</v>
      </c>
      <c r="G61" s="14" t="s">
        <v>289</v>
      </c>
      <c r="H61" s="15">
        <v>1.1299999999999999</v>
      </c>
      <c r="I61" s="16">
        <v>1.1864999999999999</v>
      </c>
    </row>
    <row r="62" spans="2:9" x14ac:dyDescent="0.25">
      <c r="B62" s="11" t="s">
        <v>267</v>
      </c>
      <c r="C62" s="12" t="s">
        <v>259</v>
      </c>
      <c r="D62" s="13" t="s">
        <v>130</v>
      </c>
      <c r="E62" s="26" t="s">
        <v>131</v>
      </c>
      <c r="F62" s="14" t="s">
        <v>373</v>
      </c>
      <c r="G62" s="14" t="s">
        <v>290</v>
      </c>
      <c r="H62" s="15">
        <v>1.6</v>
      </c>
      <c r="I62" s="16">
        <v>1.6800000000000002</v>
      </c>
    </row>
    <row r="63" spans="2:9" x14ac:dyDescent="0.25">
      <c r="B63" s="11" t="s">
        <v>268</v>
      </c>
      <c r="C63" s="12" t="s">
        <v>260</v>
      </c>
      <c r="D63" s="13" t="s">
        <v>132</v>
      </c>
      <c r="E63" s="26" t="s">
        <v>133</v>
      </c>
      <c r="F63" s="14" t="s">
        <v>348</v>
      </c>
      <c r="G63" s="14" t="s">
        <v>286</v>
      </c>
      <c r="H63" s="15">
        <v>0.83</v>
      </c>
      <c r="I63" s="16">
        <v>1.0208999999999999</v>
      </c>
    </row>
    <row r="64" spans="2:9" x14ac:dyDescent="0.25">
      <c r="B64" s="11" t="s">
        <v>268</v>
      </c>
      <c r="C64" s="12" t="s">
        <v>260</v>
      </c>
      <c r="D64" s="13" t="s">
        <v>134</v>
      </c>
      <c r="E64" s="26" t="s">
        <v>135</v>
      </c>
      <c r="F64" s="14" t="s">
        <v>348</v>
      </c>
      <c r="G64" s="14" t="s">
        <v>291</v>
      </c>
      <c r="H64" s="15">
        <v>1.18</v>
      </c>
      <c r="I64" s="16">
        <v>1.4513999999999998</v>
      </c>
    </row>
    <row r="65" spans="2:9" x14ac:dyDescent="0.25">
      <c r="B65" s="11" t="s">
        <v>268</v>
      </c>
      <c r="C65" s="12" t="s">
        <v>260</v>
      </c>
      <c r="D65" s="13" t="s">
        <v>136</v>
      </c>
      <c r="E65" s="26" t="s">
        <v>137</v>
      </c>
      <c r="F65" s="14" t="s">
        <v>375</v>
      </c>
      <c r="G65" s="14" t="s">
        <v>292</v>
      </c>
      <c r="H65" s="15">
        <v>1.35</v>
      </c>
      <c r="I65" s="16">
        <v>1.6605000000000001</v>
      </c>
    </row>
    <row r="66" spans="2:9" x14ac:dyDescent="0.25">
      <c r="B66" s="11" t="s">
        <v>268</v>
      </c>
      <c r="C66" s="12" t="s">
        <v>260</v>
      </c>
      <c r="D66" s="13" t="s">
        <v>138</v>
      </c>
      <c r="E66" s="26" t="s">
        <v>139</v>
      </c>
      <c r="F66" s="14" t="s">
        <v>375</v>
      </c>
      <c r="G66" s="14" t="s">
        <v>293</v>
      </c>
      <c r="H66" s="15">
        <v>2.2400000000000002</v>
      </c>
      <c r="I66" s="16">
        <v>2.7552000000000003</v>
      </c>
    </row>
    <row r="67" spans="2:9" x14ac:dyDescent="0.25">
      <c r="B67" s="11" t="s">
        <v>268</v>
      </c>
      <c r="C67" s="12" t="s">
        <v>260</v>
      </c>
      <c r="D67" s="13" t="s">
        <v>140</v>
      </c>
      <c r="E67" s="26" t="s">
        <v>141</v>
      </c>
      <c r="F67" s="14" t="s">
        <v>376</v>
      </c>
      <c r="G67" s="14" t="s">
        <v>286</v>
      </c>
      <c r="H67" s="15">
        <v>1.05</v>
      </c>
      <c r="I67" s="16">
        <v>1.2915000000000001</v>
      </c>
    </row>
    <row r="68" spans="2:9" x14ac:dyDescent="0.25">
      <c r="B68" s="11" t="s">
        <v>268</v>
      </c>
      <c r="C68" s="12" t="s">
        <v>260</v>
      </c>
      <c r="D68" s="13" t="s">
        <v>142</v>
      </c>
      <c r="E68" s="26" t="s">
        <v>143</v>
      </c>
      <c r="F68" s="14" t="s">
        <v>376</v>
      </c>
      <c r="G68" s="14" t="s">
        <v>291</v>
      </c>
      <c r="H68" s="15">
        <v>1.31</v>
      </c>
      <c r="I68" s="16">
        <v>1.6113</v>
      </c>
    </row>
    <row r="69" spans="2:9" x14ac:dyDescent="0.25">
      <c r="B69" s="11" t="s">
        <v>268</v>
      </c>
      <c r="C69" s="12" t="s">
        <v>260</v>
      </c>
      <c r="D69" s="13" t="s">
        <v>144</v>
      </c>
      <c r="E69" s="26" t="s">
        <v>145</v>
      </c>
      <c r="F69" s="14" t="s">
        <v>351</v>
      </c>
      <c r="G69" s="14" t="s">
        <v>286</v>
      </c>
      <c r="H69" s="15">
        <v>1.26</v>
      </c>
      <c r="I69" s="16">
        <v>1.5498000000000001</v>
      </c>
    </row>
    <row r="70" spans="2:9" x14ac:dyDescent="0.25">
      <c r="B70" s="11" t="s">
        <v>268</v>
      </c>
      <c r="C70" s="12" t="s">
        <v>260</v>
      </c>
      <c r="D70" s="13" t="s">
        <v>146</v>
      </c>
      <c r="E70" s="26" t="s">
        <v>147</v>
      </c>
      <c r="F70" s="14" t="s">
        <v>351</v>
      </c>
      <c r="G70" s="14" t="s">
        <v>291</v>
      </c>
      <c r="H70" s="15">
        <v>1.64</v>
      </c>
      <c r="I70" s="16">
        <v>2.0171999999999999</v>
      </c>
    </row>
    <row r="71" spans="2:9" x14ac:dyDescent="0.25">
      <c r="B71" s="11" t="s">
        <v>268</v>
      </c>
      <c r="C71" s="12" t="s">
        <v>260</v>
      </c>
      <c r="D71" s="13" t="s">
        <v>148</v>
      </c>
      <c r="E71" s="26" t="s">
        <v>149</v>
      </c>
      <c r="F71" s="14" t="s">
        <v>352</v>
      </c>
      <c r="G71" s="14" t="s">
        <v>288</v>
      </c>
      <c r="H71" s="15">
        <v>1.23</v>
      </c>
      <c r="I71" s="16">
        <v>1.5128999999999999</v>
      </c>
    </row>
    <row r="72" spans="2:9" x14ac:dyDescent="0.25">
      <c r="B72" s="11" t="s">
        <v>268</v>
      </c>
      <c r="C72" s="12" t="s">
        <v>260</v>
      </c>
      <c r="D72" s="13" t="s">
        <v>150</v>
      </c>
      <c r="E72" s="26" t="s">
        <v>151</v>
      </c>
      <c r="F72" s="14" t="s">
        <v>353</v>
      </c>
      <c r="G72" s="14" t="s">
        <v>286</v>
      </c>
      <c r="H72" s="15">
        <v>1.55</v>
      </c>
      <c r="I72" s="16">
        <v>1.9065000000000001</v>
      </c>
    </row>
    <row r="73" spans="2:9" x14ac:dyDescent="0.25">
      <c r="B73" s="11" t="s">
        <v>268</v>
      </c>
      <c r="C73" s="12" t="s">
        <v>260</v>
      </c>
      <c r="D73" s="13" t="s">
        <v>152</v>
      </c>
      <c r="E73" s="26" t="s">
        <v>153</v>
      </c>
      <c r="F73" s="14" t="s">
        <v>353</v>
      </c>
      <c r="G73" s="14" t="s">
        <v>294</v>
      </c>
      <c r="H73" s="15">
        <v>1.9</v>
      </c>
      <c r="I73" s="16">
        <v>2.3369999999999997</v>
      </c>
    </row>
    <row r="74" spans="2:9" x14ac:dyDescent="0.25">
      <c r="B74" s="11" t="s">
        <v>268</v>
      </c>
      <c r="C74" s="12" t="s">
        <v>261</v>
      </c>
      <c r="D74" s="13" t="s">
        <v>154</v>
      </c>
      <c r="E74" s="26" t="s">
        <v>133</v>
      </c>
      <c r="F74" s="14" t="s">
        <v>348</v>
      </c>
      <c r="G74" s="14" t="s">
        <v>286</v>
      </c>
      <c r="H74" s="15">
        <v>0.83</v>
      </c>
      <c r="I74" s="16">
        <v>1.0208999999999999</v>
      </c>
    </row>
    <row r="75" spans="2:9" x14ac:dyDescent="0.25">
      <c r="B75" s="11" t="s">
        <v>268</v>
      </c>
      <c r="C75" s="12" t="s">
        <v>261</v>
      </c>
      <c r="D75" s="13" t="s">
        <v>155</v>
      </c>
      <c r="E75" s="26" t="s">
        <v>135</v>
      </c>
      <c r="F75" s="14" t="s">
        <v>348</v>
      </c>
      <c r="G75" s="14" t="s">
        <v>291</v>
      </c>
      <c r="H75" s="15">
        <v>1.18</v>
      </c>
      <c r="I75" s="16">
        <v>1.4513999999999998</v>
      </c>
    </row>
    <row r="76" spans="2:9" x14ac:dyDescent="0.25">
      <c r="B76" s="11" t="s">
        <v>268</v>
      </c>
      <c r="C76" s="12" t="s">
        <v>261</v>
      </c>
      <c r="D76" s="13" t="s">
        <v>156</v>
      </c>
      <c r="E76" s="26" t="s">
        <v>157</v>
      </c>
      <c r="F76" s="14" t="s">
        <v>377</v>
      </c>
      <c r="G76" s="14" t="s">
        <v>293</v>
      </c>
      <c r="H76" s="15">
        <v>1.21</v>
      </c>
      <c r="I76" s="16">
        <v>1.4883</v>
      </c>
    </row>
    <row r="77" spans="2:9" x14ac:dyDescent="0.25">
      <c r="B77" s="11" t="s">
        <v>268</v>
      </c>
      <c r="C77" s="12" t="s">
        <v>261</v>
      </c>
      <c r="D77" s="13" t="s">
        <v>158</v>
      </c>
      <c r="E77" s="26" t="s">
        <v>159</v>
      </c>
      <c r="F77" s="14" t="s">
        <v>378</v>
      </c>
      <c r="G77" s="14" t="s">
        <v>292</v>
      </c>
      <c r="H77" s="15">
        <v>1.54</v>
      </c>
      <c r="I77" s="16">
        <v>1.8942000000000001</v>
      </c>
    </row>
    <row r="78" spans="2:9" x14ac:dyDescent="0.25">
      <c r="B78" s="11" t="s">
        <v>268</v>
      </c>
      <c r="C78" s="12" t="s">
        <v>261</v>
      </c>
      <c r="D78" s="13" t="s">
        <v>160</v>
      </c>
      <c r="E78" s="26" t="s">
        <v>161</v>
      </c>
      <c r="F78" s="14" t="s">
        <v>378</v>
      </c>
      <c r="G78" s="14" t="s">
        <v>293</v>
      </c>
      <c r="H78" s="15">
        <v>2.36</v>
      </c>
      <c r="I78" s="16">
        <v>2.9027999999999996</v>
      </c>
    </row>
    <row r="79" spans="2:9" x14ac:dyDescent="0.25">
      <c r="B79" s="11" t="s">
        <v>268</v>
      </c>
      <c r="C79" s="12" t="s">
        <v>261</v>
      </c>
      <c r="D79" s="13" t="s">
        <v>162</v>
      </c>
      <c r="E79" s="26" t="s">
        <v>163</v>
      </c>
      <c r="F79" s="14" t="s">
        <v>374</v>
      </c>
      <c r="G79" s="14" t="s">
        <v>295</v>
      </c>
      <c r="H79" s="15">
        <v>1.29</v>
      </c>
      <c r="I79" s="16">
        <v>1.5867</v>
      </c>
    </row>
    <row r="80" spans="2:9" x14ac:dyDescent="0.25">
      <c r="B80" s="11" t="s">
        <v>268</v>
      </c>
      <c r="C80" s="12" t="s">
        <v>261</v>
      </c>
      <c r="D80" s="13" t="s">
        <v>164</v>
      </c>
      <c r="E80" s="26" t="s">
        <v>165</v>
      </c>
      <c r="F80" s="14" t="s">
        <v>374</v>
      </c>
      <c r="G80" s="14" t="s">
        <v>291</v>
      </c>
      <c r="H80" s="15">
        <v>1.69</v>
      </c>
      <c r="I80" s="16">
        <v>2.0787</v>
      </c>
    </row>
    <row r="81" spans="2:9" x14ac:dyDescent="0.25">
      <c r="B81" s="11" t="s">
        <v>268</v>
      </c>
      <c r="C81" s="12" t="s">
        <v>261</v>
      </c>
      <c r="D81" s="13" t="s">
        <v>166</v>
      </c>
      <c r="E81" s="26" t="s">
        <v>167</v>
      </c>
      <c r="F81" s="14" t="s">
        <v>354</v>
      </c>
      <c r="G81" s="14" t="s">
        <v>291</v>
      </c>
      <c r="H81" s="15">
        <v>1.66</v>
      </c>
      <c r="I81" s="16">
        <v>2.0417999999999998</v>
      </c>
    </row>
    <row r="82" spans="2:9" x14ac:dyDescent="0.25">
      <c r="B82" s="11" t="s">
        <v>268</v>
      </c>
      <c r="C82" s="12" t="s">
        <v>262</v>
      </c>
      <c r="D82" s="13" t="s">
        <v>168</v>
      </c>
      <c r="E82" s="26" t="s">
        <v>133</v>
      </c>
      <c r="F82" s="14" t="s">
        <v>348</v>
      </c>
      <c r="G82" s="14" t="s">
        <v>286</v>
      </c>
      <c r="H82" s="15">
        <v>0.83</v>
      </c>
      <c r="I82" s="16">
        <v>1.0208999999999999</v>
      </c>
    </row>
    <row r="83" spans="2:9" x14ac:dyDescent="0.25">
      <c r="B83" s="11" t="s">
        <v>268</v>
      </c>
      <c r="C83" s="12" t="s">
        <v>262</v>
      </c>
      <c r="D83" s="13" t="s">
        <v>169</v>
      </c>
      <c r="E83" s="26" t="s">
        <v>135</v>
      </c>
      <c r="F83" s="14" t="s">
        <v>348</v>
      </c>
      <c r="G83" s="14" t="s">
        <v>291</v>
      </c>
      <c r="H83" s="15">
        <v>1.18</v>
      </c>
      <c r="I83" s="16">
        <v>1.4513999999999998</v>
      </c>
    </row>
    <row r="84" spans="2:9" x14ac:dyDescent="0.25">
      <c r="B84" s="11" t="s">
        <v>268</v>
      </c>
      <c r="C84" s="12" t="s">
        <v>262</v>
      </c>
      <c r="D84" s="13" t="s">
        <v>170</v>
      </c>
      <c r="E84" s="26" t="s">
        <v>171</v>
      </c>
      <c r="F84" s="14" t="s">
        <v>349</v>
      </c>
      <c r="G84" s="14" t="s">
        <v>292</v>
      </c>
      <c r="H84" s="15">
        <v>1.3</v>
      </c>
      <c r="I84" s="16">
        <v>1.599</v>
      </c>
    </row>
    <row r="85" spans="2:9" x14ac:dyDescent="0.25">
      <c r="B85" s="11" t="s">
        <v>268</v>
      </c>
      <c r="C85" s="12" t="s">
        <v>262</v>
      </c>
      <c r="D85" s="13" t="s">
        <v>172</v>
      </c>
      <c r="E85" s="26" t="s">
        <v>173</v>
      </c>
      <c r="F85" s="14" t="s">
        <v>349</v>
      </c>
      <c r="G85" s="14" t="s">
        <v>293</v>
      </c>
      <c r="H85" s="15">
        <v>1.93</v>
      </c>
      <c r="I85" s="16">
        <v>2.3738999999999999</v>
      </c>
    </row>
    <row r="86" spans="2:9" x14ac:dyDescent="0.25">
      <c r="B86" s="11" t="s">
        <v>268</v>
      </c>
      <c r="C86" s="12" t="s">
        <v>262</v>
      </c>
      <c r="D86" s="13" t="s">
        <v>174</v>
      </c>
      <c r="E86" s="26" t="s">
        <v>175</v>
      </c>
      <c r="F86" s="14" t="s">
        <v>350</v>
      </c>
      <c r="G86" s="14" t="s">
        <v>286</v>
      </c>
      <c r="H86" s="15">
        <v>1.05</v>
      </c>
      <c r="I86" s="16">
        <v>1.2915000000000001</v>
      </c>
    </row>
    <row r="87" spans="2:9" x14ac:dyDescent="0.25">
      <c r="B87" s="11" t="s">
        <v>268</v>
      </c>
      <c r="C87" s="12" t="s">
        <v>262</v>
      </c>
      <c r="D87" s="13" t="s">
        <v>176</v>
      </c>
      <c r="E87" s="26" t="s">
        <v>177</v>
      </c>
      <c r="F87" s="14" t="s">
        <v>350</v>
      </c>
      <c r="G87" s="14" t="s">
        <v>291</v>
      </c>
      <c r="H87" s="15">
        <v>1.31</v>
      </c>
      <c r="I87" s="16">
        <v>1.6113</v>
      </c>
    </row>
    <row r="88" spans="2:9" x14ac:dyDescent="0.25">
      <c r="B88" s="11" t="s">
        <v>268</v>
      </c>
      <c r="C88" s="12" t="s">
        <v>262</v>
      </c>
      <c r="D88" s="13" t="s">
        <v>178</v>
      </c>
      <c r="E88" s="26" t="s">
        <v>145</v>
      </c>
      <c r="F88" s="14" t="s">
        <v>351</v>
      </c>
      <c r="G88" s="14" t="s">
        <v>286</v>
      </c>
      <c r="H88" s="15">
        <v>1.26</v>
      </c>
      <c r="I88" s="16">
        <v>1.5498000000000001</v>
      </c>
    </row>
    <row r="89" spans="2:9" x14ac:dyDescent="0.25">
      <c r="B89" s="11" t="s">
        <v>268</v>
      </c>
      <c r="C89" s="12" t="s">
        <v>262</v>
      </c>
      <c r="D89" s="13" t="s">
        <v>179</v>
      </c>
      <c r="E89" s="26" t="s">
        <v>147</v>
      </c>
      <c r="F89" s="14" t="s">
        <v>351</v>
      </c>
      <c r="G89" s="14" t="s">
        <v>291</v>
      </c>
      <c r="H89" s="15">
        <v>1.64</v>
      </c>
      <c r="I89" s="16">
        <v>2.0171999999999999</v>
      </c>
    </row>
    <row r="90" spans="2:9" x14ac:dyDescent="0.25">
      <c r="B90" s="11" t="s">
        <v>268</v>
      </c>
      <c r="C90" s="12" t="s">
        <v>262</v>
      </c>
      <c r="D90" s="13" t="s">
        <v>180</v>
      </c>
      <c r="E90" s="26" t="s">
        <v>149</v>
      </c>
      <c r="F90" s="14" t="s">
        <v>352</v>
      </c>
      <c r="G90" s="14" t="s">
        <v>288</v>
      </c>
      <c r="H90" s="15">
        <v>1.23</v>
      </c>
      <c r="I90" s="16">
        <v>1.5128999999999999</v>
      </c>
    </row>
    <row r="91" spans="2:9" x14ac:dyDescent="0.25">
      <c r="B91" s="11" t="s">
        <v>268</v>
      </c>
      <c r="C91" s="12" t="s">
        <v>262</v>
      </c>
      <c r="D91" s="13" t="s">
        <v>181</v>
      </c>
      <c r="E91" s="26" t="s">
        <v>151</v>
      </c>
      <c r="F91" s="14" t="s">
        <v>353</v>
      </c>
      <c r="G91" s="14" t="s">
        <v>286</v>
      </c>
      <c r="H91" s="15">
        <v>1.55</v>
      </c>
      <c r="I91" s="16">
        <v>1.9065000000000001</v>
      </c>
    </row>
    <row r="92" spans="2:9" x14ac:dyDescent="0.25">
      <c r="B92" s="11" t="s">
        <v>268</v>
      </c>
      <c r="C92" s="12" t="s">
        <v>262</v>
      </c>
      <c r="D92" s="13" t="s">
        <v>182</v>
      </c>
      <c r="E92" s="26" t="s">
        <v>153</v>
      </c>
      <c r="F92" s="14" t="s">
        <v>353</v>
      </c>
      <c r="G92" s="14" t="s">
        <v>294</v>
      </c>
      <c r="H92" s="15">
        <v>1.9</v>
      </c>
      <c r="I92" s="16">
        <v>2.3369999999999997</v>
      </c>
    </row>
    <row r="93" spans="2:9" x14ac:dyDescent="0.25">
      <c r="B93" s="11" t="s">
        <v>269</v>
      </c>
      <c r="C93" s="12" t="s">
        <v>263</v>
      </c>
      <c r="D93" s="13" t="s">
        <v>183</v>
      </c>
      <c r="E93" s="26" t="s">
        <v>184</v>
      </c>
      <c r="F93" s="14" t="s">
        <v>184</v>
      </c>
      <c r="G93" s="14" t="s">
        <v>286</v>
      </c>
      <c r="H93" s="15">
        <v>2.86</v>
      </c>
      <c r="I93" s="16">
        <v>3.5177999999999998</v>
      </c>
    </row>
    <row r="94" spans="2:9" x14ac:dyDescent="0.25">
      <c r="B94" s="11" t="s">
        <v>269</v>
      </c>
      <c r="C94" s="12" t="s">
        <v>263</v>
      </c>
      <c r="D94" s="13" t="s">
        <v>185</v>
      </c>
      <c r="E94" s="26" t="s">
        <v>186</v>
      </c>
      <c r="F94" s="14" t="s">
        <v>186</v>
      </c>
      <c r="G94" s="14" t="s">
        <v>286</v>
      </c>
      <c r="H94" s="15">
        <v>2.86</v>
      </c>
      <c r="I94" s="16">
        <v>3.5177999999999998</v>
      </c>
    </row>
    <row r="95" spans="2:9" x14ac:dyDescent="0.25">
      <c r="B95" s="11" t="s">
        <v>269</v>
      </c>
      <c r="C95" s="12" t="s">
        <v>263</v>
      </c>
      <c r="D95" s="13" t="s">
        <v>187</v>
      </c>
      <c r="E95" s="26" t="s">
        <v>188</v>
      </c>
      <c r="F95" s="14" t="s">
        <v>188</v>
      </c>
      <c r="G95" s="14" t="s">
        <v>286</v>
      </c>
      <c r="H95" s="15">
        <v>2.79</v>
      </c>
      <c r="I95" s="16">
        <v>3.4317000000000002</v>
      </c>
    </row>
    <row r="96" spans="2:9" x14ac:dyDescent="0.25">
      <c r="B96" s="11" t="s">
        <v>269</v>
      </c>
      <c r="C96" s="12" t="s">
        <v>264</v>
      </c>
      <c r="D96" s="13" t="s">
        <v>189</v>
      </c>
      <c r="E96" s="26" t="s">
        <v>190</v>
      </c>
      <c r="F96" s="14" t="s">
        <v>332</v>
      </c>
      <c r="G96" s="14" t="s">
        <v>296</v>
      </c>
      <c r="H96" s="15">
        <v>2.41</v>
      </c>
      <c r="I96" s="16">
        <v>2.5305000000000004</v>
      </c>
    </row>
    <row r="97" spans="2:9" x14ac:dyDescent="0.25">
      <c r="B97" s="11" t="s">
        <v>269</v>
      </c>
      <c r="C97" s="12" t="s">
        <v>264</v>
      </c>
      <c r="D97" s="13" t="s">
        <v>191</v>
      </c>
      <c r="E97" s="26" t="s">
        <v>192</v>
      </c>
      <c r="F97" s="14" t="s">
        <v>333</v>
      </c>
      <c r="G97" s="14" t="s">
        <v>296</v>
      </c>
      <c r="H97" s="15">
        <v>2.41</v>
      </c>
      <c r="I97" s="16">
        <v>2.5305000000000004</v>
      </c>
    </row>
    <row r="98" spans="2:9" x14ac:dyDescent="0.25">
      <c r="B98" s="11" t="s">
        <v>269</v>
      </c>
      <c r="C98" s="12" t="s">
        <v>264</v>
      </c>
      <c r="D98" s="13" t="s">
        <v>193</v>
      </c>
      <c r="E98" s="26" t="s">
        <v>194</v>
      </c>
      <c r="F98" s="14" t="s">
        <v>334</v>
      </c>
      <c r="G98" s="18" t="s">
        <v>296</v>
      </c>
      <c r="H98" s="15">
        <v>2.41</v>
      </c>
      <c r="I98" s="16">
        <v>2.5305000000000004</v>
      </c>
    </row>
    <row r="99" spans="2:9" x14ac:dyDescent="0.25">
      <c r="B99" s="11" t="s">
        <v>269</v>
      </c>
      <c r="C99" s="12" t="s">
        <v>264</v>
      </c>
      <c r="D99" s="13" t="s">
        <v>195</v>
      </c>
      <c r="E99" s="26" t="s">
        <v>196</v>
      </c>
      <c r="F99" s="14" t="s">
        <v>332</v>
      </c>
      <c r="G99" s="14" t="s">
        <v>287</v>
      </c>
      <c r="H99" s="15">
        <v>5.39</v>
      </c>
      <c r="I99" s="16">
        <v>5.6594999999999995</v>
      </c>
    </row>
    <row r="100" spans="2:9" x14ac:dyDescent="0.25">
      <c r="B100" s="11" t="s">
        <v>269</v>
      </c>
      <c r="C100" s="12" t="s">
        <v>264</v>
      </c>
      <c r="D100" s="13" t="s">
        <v>197</v>
      </c>
      <c r="E100" s="26" t="s">
        <v>198</v>
      </c>
      <c r="F100" s="14" t="s">
        <v>335</v>
      </c>
      <c r="G100" s="14" t="s">
        <v>287</v>
      </c>
      <c r="H100" s="15">
        <v>6.14</v>
      </c>
      <c r="I100" s="16">
        <v>6.4470000000000001</v>
      </c>
    </row>
    <row r="101" spans="2:9" x14ac:dyDescent="0.25">
      <c r="B101" s="11" t="s">
        <v>269</v>
      </c>
      <c r="C101" s="12" t="s">
        <v>264</v>
      </c>
      <c r="D101" s="13" t="s">
        <v>199</v>
      </c>
      <c r="E101" s="26" t="s">
        <v>200</v>
      </c>
      <c r="F101" s="14" t="s">
        <v>333</v>
      </c>
      <c r="G101" s="14" t="s">
        <v>287</v>
      </c>
      <c r="H101" s="15">
        <v>4.1500000000000004</v>
      </c>
      <c r="I101" s="16">
        <v>4.3575000000000008</v>
      </c>
    </row>
    <row r="102" spans="2:9" x14ac:dyDescent="0.25">
      <c r="B102" s="11" t="s">
        <v>269</v>
      </c>
      <c r="C102" s="12" t="s">
        <v>264</v>
      </c>
      <c r="D102" s="13" t="s">
        <v>201</v>
      </c>
      <c r="E102" s="26" t="s">
        <v>202</v>
      </c>
      <c r="F102" s="14" t="s">
        <v>336</v>
      </c>
      <c r="G102" s="14" t="s">
        <v>287</v>
      </c>
      <c r="H102" s="15">
        <v>5.24</v>
      </c>
      <c r="I102" s="16">
        <v>5.5020000000000007</v>
      </c>
    </row>
    <row r="103" spans="2:9" x14ac:dyDescent="0.25">
      <c r="B103" s="11" t="s">
        <v>269</v>
      </c>
      <c r="C103" s="12" t="s">
        <v>264</v>
      </c>
      <c r="D103" s="13" t="s">
        <v>203</v>
      </c>
      <c r="E103" s="26" t="s">
        <v>204</v>
      </c>
      <c r="F103" s="14" t="s">
        <v>337</v>
      </c>
      <c r="G103" s="14" t="s">
        <v>287</v>
      </c>
      <c r="H103" s="15">
        <v>5.03</v>
      </c>
      <c r="I103" s="16">
        <v>5.2815000000000003</v>
      </c>
    </row>
    <row r="104" spans="2:9" x14ac:dyDescent="0.25">
      <c r="B104" s="11" t="s">
        <v>269</v>
      </c>
      <c r="C104" s="12" t="s">
        <v>265</v>
      </c>
      <c r="D104" s="13" t="s">
        <v>205</v>
      </c>
      <c r="E104" s="26" t="s">
        <v>206</v>
      </c>
      <c r="F104" s="14" t="s">
        <v>338</v>
      </c>
      <c r="G104" s="14" t="s">
        <v>292</v>
      </c>
      <c r="H104" s="15">
        <v>1.78</v>
      </c>
      <c r="I104" s="16">
        <v>1.8690000000000002</v>
      </c>
    </row>
    <row r="105" spans="2:9" x14ac:dyDescent="0.25">
      <c r="B105" s="11" t="s">
        <v>269</v>
      </c>
      <c r="C105" s="12" t="s">
        <v>265</v>
      </c>
      <c r="D105" s="13" t="s">
        <v>207</v>
      </c>
      <c r="E105" s="26" t="s">
        <v>208</v>
      </c>
      <c r="F105" s="14" t="s">
        <v>339</v>
      </c>
      <c r="G105" s="14" t="s">
        <v>292</v>
      </c>
      <c r="H105" s="15">
        <v>1.78</v>
      </c>
      <c r="I105" s="16">
        <v>1.8690000000000002</v>
      </c>
    </row>
    <row r="106" spans="2:9" x14ac:dyDescent="0.25">
      <c r="B106" s="11" t="s">
        <v>269</v>
      </c>
      <c r="C106" s="12" t="s">
        <v>265</v>
      </c>
      <c r="D106" s="13" t="s">
        <v>209</v>
      </c>
      <c r="E106" s="26" t="s">
        <v>210</v>
      </c>
      <c r="F106" s="14" t="s">
        <v>340</v>
      </c>
      <c r="G106" s="14" t="s">
        <v>292</v>
      </c>
      <c r="H106" s="15">
        <v>1.78</v>
      </c>
      <c r="I106" s="16">
        <v>1.8690000000000002</v>
      </c>
    </row>
    <row r="107" spans="2:9" x14ac:dyDescent="0.25">
      <c r="B107" s="11" t="s">
        <v>269</v>
      </c>
      <c r="C107" s="12" t="s">
        <v>265</v>
      </c>
      <c r="D107" s="13" t="s">
        <v>211</v>
      </c>
      <c r="E107" s="26" t="s">
        <v>212</v>
      </c>
      <c r="F107" s="14" t="s">
        <v>341</v>
      </c>
      <c r="G107" s="14" t="s">
        <v>292</v>
      </c>
      <c r="H107" s="15">
        <v>1.78</v>
      </c>
      <c r="I107" s="16">
        <v>1.8690000000000002</v>
      </c>
    </row>
    <row r="108" spans="2:9" x14ac:dyDescent="0.25">
      <c r="B108" s="11" t="s">
        <v>269</v>
      </c>
      <c r="C108" s="12" t="s">
        <v>265</v>
      </c>
      <c r="D108" s="13" t="s">
        <v>213</v>
      </c>
      <c r="E108" s="26" t="s">
        <v>214</v>
      </c>
      <c r="F108" s="14" t="s">
        <v>342</v>
      </c>
      <c r="G108" s="14" t="s">
        <v>292</v>
      </c>
      <c r="H108" s="15">
        <v>1.78</v>
      </c>
      <c r="I108" s="16">
        <v>1.8690000000000002</v>
      </c>
    </row>
    <row r="109" spans="2:9" x14ac:dyDescent="0.25">
      <c r="B109" s="11" t="s">
        <v>269</v>
      </c>
      <c r="C109" s="12" t="s">
        <v>265</v>
      </c>
      <c r="D109" s="13" t="s">
        <v>215</v>
      </c>
      <c r="E109" s="26" t="s">
        <v>216</v>
      </c>
      <c r="F109" s="14" t="s">
        <v>338</v>
      </c>
      <c r="G109" s="14" t="s">
        <v>287</v>
      </c>
      <c r="H109" s="15">
        <v>4.6500000000000004</v>
      </c>
      <c r="I109" s="16">
        <v>4.8825000000000003</v>
      </c>
    </row>
    <row r="110" spans="2:9" x14ac:dyDescent="0.25">
      <c r="B110" s="11" t="s">
        <v>269</v>
      </c>
      <c r="C110" s="12" t="s">
        <v>265</v>
      </c>
      <c r="D110" s="13" t="s">
        <v>217</v>
      </c>
      <c r="E110" s="26" t="s">
        <v>218</v>
      </c>
      <c r="F110" s="14" t="s">
        <v>339</v>
      </c>
      <c r="G110" s="14" t="s">
        <v>287</v>
      </c>
      <c r="H110" s="15">
        <v>3.58</v>
      </c>
      <c r="I110" s="16">
        <v>3.7590000000000003</v>
      </c>
    </row>
    <row r="111" spans="2:9" x14ac:dyDescent="0.25">
      <c r="B111" s="11" t="s">
        <v>269</v>
      </c>
      <c r="C111" s="12" t="s">
        <v>265</v>
      </c>
      <c r="D111" s="13" t="s">
        <v>219</v>
      </c>
      <c r="E111" s="26" t="s">
        <v>220</v>
      </c>
      <c r="F111" s="14" t="s">
        <v>343</v>
      </c>
      <c r="G111" s="14" t="s">
        <v>287</v>
      </c>
      <c r="H111" s="15">
        <v>4.6500000000000004</v>
      </c>
      <c r="I111" s="16">
        <v>4.8825000000000003</v>
      </c>
    </row>
    <row r="112" spans="2:9" x14ac:dyDescent="0.25">
      <c r="B112" s="11" t="s">
        <v>269</v>
      </c>
      <c r="C112" s="12" t="s">
        <v>265</v>
      </c>
      <c r="D112" s="13" t="s">
        <v>221</v>
      </c>
      <c r="E112" s="26" t="s">
        <v>222</v>
      </c>
      <c r="F112" s="14" t="s">
        <v>344</v>
      </c>
      <c r="G112" s="14" t="s">
        <v>287</v>
      </c>
      <c r="H112" s="15">
        <v>4.45</v>
      </c>
      <c r="I112" s="16">
        <v>4.6725000000000003</v>
      </c>
    </row>
    <row r="113" spans="2:9" x14ac:dyDescent="0.25">
      <c r="B113" s="11" t="s">
        <v>269</v>
      </c>
      <c r="C113" s="12" t="s">
        <v>265</v>
      </c>
      <c r="D113" s="13" t="s">
        <v>223</v>
      </c>
      <c r="E113" s="26" t="s">
        <v>224</v>
      </c>
      <c r="F113" s="14" t="s">
        <v>345</v>
      </c>
      <c r="G113" s="14" t="s">
        <v>287</v>
      </c>
      <c r="H113" s="15">
        <v>3.58</v>
      </c>
      <c r="I113" s="16">
        <v>3.7590000000000003</v>
      </c>
    </row>
    <row r="114" spans="2:9" x14ac:dyDescent="0.25">
      <c r="B114" s="11" t="s">
        <v>269</v>
      </c>
      <c r="C114" s="12" t="s">
        <v>265</v>
      </c>
      <c r="D114" s="13" t="s">
        <v>225</v>
      </c>
      <c r="E114" s="26" t="s">
        <v>226</v>
      </c>
      <c r="F114" s="14" t="s">
        <v>346</v>
      </c>
      <c r="G114" s="14" t="s">
        <v>287</v>
      </c>
      <c r="H114" s="15">
        <v>4.01</v>
      </c>
      <c r="I114" s="16">
        <v>4.2104999999999997</v>
      </c>
    </row>
    <row r="115" spans="2:9" x14ac:dyDescent="0.25">
      <c r="B115" s="11" t="s">
        <v>269</v>
      </c>
      <c r="C115" s="12" t="s">
        <v>265</v>
      </c>
      <c r="D115" s="13" t="s">
        <v>227</v>
      </c>
      <c r="E115" s="26" t="s">
        <v>228</v>
      </c>
      <c r="F115" s="14" t="s">
        <v>347</v>
      </c>
      <c r="G115" s="14" t="s">
        <v>287</v>
      </c>
      <c r="H115" s="15">
        <v>4.4400000000000004</v>
      </c>
      <c r="I115" s="16">
        <v>4.6620000000000008</v>
      </c>
    </row>
    <row r="116" spans="2:9" x14ac:dyDescent="0.25">
      <c r="B116" s="11" t="s">
        <v>270</v>
      </c>
      <c r="C116" s="12" t="s">
        <v>266</v>
      </c>
      <c r="D116" s="13" t="s">
        <v>229</v>
      </c>
      <c r="E116" s="26" t="s">
        <v>230</v>
      </c>
      <c r="F116" s="14" t="s">
        <v>330</v>
      </c>
      <c r="G116" s="14" t="s">
        <v>286</v>
      </c>
      <c r="H116" s="15">
        <v>3.04</v>
      </c>
      <c r="I116" s="16">
        <v>3.7391999999999999</v>
      </c>
    </row>
    <row r="117" spans="2:9" x14ac:dyDescent="0.25">
      <c r="B117" s="11" t="s">
        <v>270</v>
      </c>
      <c r="C117" s="12" t="s">
        <v>266</v>
      </c>
      <c r="D117" s="13" t="s">
        <v>231</v>
      </c>
      <c r="E117" s="26" t="s">
        <v>232</v>
      </c>
      <c r="F117" s="14" t="s">
        <v>330</v>
      </c>
      <c r="G117" s="14" t="s">
        <v>287</v>
      </c>
      <c r="H117" s="15">
        <v>3.98</v>
      </c>
      <c r="I117" s="16">
        <v>4.8953999999999995</v>
      </c>
    </row>
    <row r="118" spans="2:9" x14ac:dyDescent="0.25">
      <c r="B118" s="11" t="s">
        <v>270</v>
      </c>
      <c r="C118" s="12" t="s">
        <v>266</v>
      </c>
      <c r="D118" s="13" t="s">
        <v>233</v>
      </c>
      <c r="E118" s="26" t="s">
        <v>234</v>
      </c>
      <c r="F118" s="14" t="s">
        <v>331</v>
      </c>
      <c r="G118" s="14" t="s">
        <v>286</v>
      </c>
      <c r="H118" s="15">
        <v>3.04</v>
      </c>
      <c r="I118" s="16">
        <v>3.7391999999999999</v>
      </c>
    </row>
    <row r="119" spans="2:9" x14ac:dyDescent="0.25">
      <c r="B119" s="11" t="s">
        <v>270</v>
      </c>
      <c r="C119" s="12" t="s">
        <v>266</v>
      </c>
      <c r="D119" s="13" t="s">
        <v>235</v>
      </c>
      <c r="E119" s="26" t="s">
        <v>236</v>
      </c>
      <c r="F119" s="14" t="s">
        <v>331</v>
      </c>
      <c r="G119" s="14" t="s">
        <v>287</v>
      </c>
      <c r="H119" s="15">
        <v>3.98</v>
      </c>
      <c r="I119" s="16">
        <v>4.8953999999999995</v>
      </c>
    </row>
    <row r="120" spans="2:9" x14ac:dyDescent="0.25">
      <c r="B120" s="11" t="s">
        <v>270</v>
      </c>
      <c r="C120" s="12" t="s">
        <v>266</v>
      </c>
      <c r="D120" s="13" t="s">
        <v>237</v>
      </c>
      <c r="E120" s="26" t="s">
        <v>238</v>
      </c>
      <c r="F120" s="14" t="s">
        <v>329</v>
      </c>
      <c r="G120" s="14" t="s">
        <v>286</v>
      </c>
      <c r="H120" s="15">
        <v>3.04</v>
      </c>
      <c r="I120" s="16">
        <v>3.7391999999999999</v>
      </c>
    </row>
    <row r="121" spans="2:9" ht="15.75" thickBot="1" x14ac:dyDescent="0.3">
      <c r="B121" s="20" t="s">
        <v>270</v>
      </c>
      <c r="C121" s="21" t="s">
        <v>266</v>
      </c>
      <c r="D121" s="22" t="s">
        <v>239</v>
      </c>
      <c r="E121" s="27" t="s">
        <v>240</v>
      </c>
      <c r="F121" s="23" t="s">
        <v>329</v>
      </c>
      <c r="G121" s="23" t="s">
        <v>287</v>
      </c>
      <c r="H121" s="24">
        <v>3.63</v>
      </c>
      <c r="I121" s="25">
        <v>4.4649000000000001</v>
      </c>
    </row>
    <row r="122" spans="2:9" ht="9.75" customHeight="1" x14ac:dyDescent="0.25"/>
  </sheetData>
  <sheetProtection password="E15B" sheet="1" objects="1" scenarios="1"/>
  <conditionalFormatting sqref="B3:I121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tabColor rgb="FFFFFF00"/>
  </sheetPr>
  <dimension ref="A1:Q139"/>
  <sheetViews>
    <sheetView showGridLines="0" showRowColHeaders="0" tabSelected="1" zoomScaleNormal="100" workbookViewId="0">
      <selection activeCell="F2" sqref="F2"/>
    </sheetView>
  </sheetViews>
  <sheetFormatPr defaultColWidth="0" defaultRowHeight="15" zeroHeight="1" x14ac:dyDescent="0.25"/>
  <cols>
    <col min="1" max="1" width="2.875" customWidth="1"/>
    <col min="2" max="2" width="12.375" customWidth="1"/>
    <col min="3" max="3" width="18.25" customWidth="1"/>
    <col min="4" max="4" width="12.75" customWidth="1"/>
    <col min="5" max="5" width="21.875" customWidth="1"/>
    <col min="6" max="6" width="18.125" customWidth="1"/>
    <col min="7" max="7" width="15.625" style="36" customWidth="1"/>
    <col min="8" max="8" width="10.75" style="4" bestFit="1" customWidth="1"/>
    <col min="9" max="9" width="11.375" style="4" bestFit="1" customWidth="1"/>
    <col min="10" max="10" width="6.75" customWidth="1"/>
    <col min="11" max="11" width="17.625" customWidth="1"/>
    <col min="12" max="12" width="2.875" customWidth="1"/>
    <col min="13" max="15" width="9.125" hidden="1" customWidth="1"/>
    <col min="16" max="16" width="9.875" hidden="1" customWidth="1"/>
    <col min="17" max="16384" width="9.125" hidden="1"/>
  </cols>
  <sheetData>
    <row r="1" spans="2:17" ht="5.25" customHeight="1" thickBot="1" x14ac:dyDescent="0.3"/>
    <row r="2" spans="2:17" x14ac:dyDescent="0.25">
      <c r="B2" s="2"/>
      <c r="C2" s="90" t="s">
        <v>409</v>
      </c>
      <c r="D2" s="90"/>
      <c r="E2" s="99" t="s">
        <v>385</v>
      </c>
      <c r="F2" s="113"/>
      <c r="G2" s="113"/>
      <c r="H2" s="113"/>
      <c r="I2" s="113"/>
      <c r="J2" s="69"/>
      <c r="K2" s="10"/>
      <c r="P2" s="89" t="str">
        <f>IF(F4="Warszawa",IF(Main!M15=TRUE,Main!L15,""),IF(Main!N15=TRUE,Main!L15,""))</f>
        <v>Przelew</v>
      </c>
      <c r="Q2" s="89">
        <v>1</v>
      </c>
    </row>
    <row r="3" spans="2:17" x14ac:dyDescent="0.25">
      <c r="B3" s="2"/>
      <c r="C3" s="51" t="s">
        <v>389</v>
      </c>
      <c r="D3" s="51"/>
      <c r="E3" s="100" t="s">
        <v>386</v>
      </c>
      <c r="F3" s="101">
        <v>1234567890</v>
      </c>
      <c r="G3" s="102" t="s">
        <v>388</v>
      </c>
      <c r="H3" s="133">
        <v>12345</v>
      </c>
      <c r="I3" s="133"/>
      <c r="J3" s="69"/>
      <c r="K3" s="10"/>
      <c r="P3" s="89" t="str">
        <f>IF(F4="Warszawa",IF(Main!M16=TRUE,Main!L16,""),IF(Main!N16=TRUE,Main!L16,""))</f>
        <v>Gotówka</v>
      </c>
      <c r="Q3" s="89"/>
    </row>
    <row r="4" spans="2:17" x14ac:dyDescent="0.25">
      <c r="B4" s="2"/>
      <c r="C4" s="51" t="s">
        <v>408</v>
      </c>
      <c r="D4" s="51"/>
      <c r="E4" s="100" t="s">
        <v>387</v>
      </c>
      <c r="F4" s="103" t="s">
        <v>4</v>
      </c>
      <c r="G4" s="102" t="s">
        <v>391</v>
      </c>
      <c r="H4" s="144" t="s">
        <v>383</v>
      </c>
      <c r="I4" s="144"/>
      <c r="J4" s="69"/>
      <c r="K4" s="10"/>
      <c r="P4" s="91" t="str">
        <f>IF(F4="Warszawa",IF(Main!M17=TRUE,Main!L17,""),IF(Main!N17=TRUE,Main!L17,""))</f>
        <v/>
      </c>
    </row>
    <row r="5" spans="2:17" ht="15.75" thickBot="1" x14ac:dyDescent="0.3">
      <c r="B5" s="2"/>
      <c r="C5" s="52" t="s">
        <v>390</v>
      </c>
      <c r="D5" s="52"/>
      <c r="E5" s="104" t="s">
        <v>11</v>
      </c>
      <c r="F5" s="105"/>
      <c r="G5" s="106"/>
      <c r="H5" s="145"/>
      <c r="I5" s="145"/>
      <c r="J5" s="69"/>
      <c r="K5" s="10"/>
    </row>
    <row r="6" spans="2:17" ht="5.25" customHeight="1" thickBot="1" x14ac:dyDescent="0.3">
      <c r="B6" s="2"/>
      <c r="C6" s="52"/>
      <c r="D6" s="52"/>
    </row>
    <row r="7" spans="2:17" x14ac:dyDescent="0.25">
      <c r="B7" s="110" t="s">
        <v>241</v>
      </c>
      <c r="C7" s="111" t="s">
        <v>242</v>
      </c>
      <c r="D7" s="111" t="s">
        <v>243</v>
      </c>
      <c r="E7" s="148" t="s">
        <v>244</v>
      </c>
      <c r="F7" s="148"/>
      <c r="G7" s="111" t="s">
        <v>379</v>
      </c>
      <c r="H7" s="111" t="s">
        <v>246</v>
      </c>
      <c r="I7" s="111" t="s">
        <v>247</v>
      </c>
      <c r="J7" s="111" t="s">
        <v>245</v>
      </c>
      <c r="K7" s="112" t="s">
        <v>380</v>
      </c>
    </row>
    <row r="8" spans="2:17" x14ac:dyDescent="0.25">
      <c r="B8" s="174" t="str">
        <f>Baza!B3</f>
        <v>Kawa</v>
      </c>
      <c r="C8" s="167" t="str">
        <f>Baza!C3</f>
        <v>Rozpuszczalna</v>
      </c>
      <c r="D8" s="95" t="str">
        <f>Baza!D3</f>
        <v>gkk0080</v>
      </c>
      <c r="E8" s="134" t="str">
        <f>Baza!F3</f>
        <v>Nescafe Gold</v>
      </c>
      <c r="F8" s="135"/>
      <c r="G8" s="43" t="str">
        <f>Baza!G3</f>
        <v>200 g</v>
      </c>
      <c r="H8" s="44">
        <f>Baza!H3</f>
        <v>33.08</v>
      </c>
      <c r="I8" s="44">
        <f>Baza!I3</f>
        <v>40.688399999999994</v>
      </c>
      <c r="J8" s="86"/>
      <c r="K8" s="81">
        <f>ROUND(I8*J8,2)</f>
        <v>0</v>
      </c>
    </row>
    <row r="9" spans="2:17" x14ac:dyDescent="0.25">
      <c r="B9" s="174"/>
      <c r="C9" s="167"/>
      <c r="D9" s="95" t="str">
        <f>Baza!D4</f>
        <v>gkk0050</v>
      </c>
      <c r="E9" s="134" t="str">
        <f>Baza!F4</f>
        <v>Nescafe Creme Sensazione</v>
      </c>
      <c r="F9" s="135"/>
      <c r="G9" s="43" t="str">
        <f>Baza!G4</f>
        <v>200 g</v>
      </c>
      <c r="H9" s="44">
        <f>Baza!H4</f>
        <v>19.88</v>
      </c>
      <c r="I9" s="44">
        <f>Baza!I4</f>
        <v>24.452399999999997</v>
      </c>
      <c r="J9" s="86"/>
      <c r="K9" s="81">
        <f t="shared" ref="K9:K72" si="0">ROUND(I9*J9,2)</f>
        <v>0</v>
      </c>
    </row>
    <row r="10" spans="2:17" x14ac:dyDescent="0.25">
      <c r="B10" s="174"/>
      <c r="C10" s="167"/>
      <c r="D10" s="95" t="str">
        <f>Baza!D5</f>
        <v>gkk0030</v>
      </c>
      <c r="E10" s="134" t="str">
        <f>Baza!F5</f>
        <v>Nescafe Classic</v>
      </c>
      <c r="F10" s="135"/>
      <c r="G10" s="43" t="str">
        <f>Baza!G5</f>
        <v>200 g</v>
      </c>
      <c r="H10" s="44">
        <f>Baza!H5</f>
        <v>18.41</v>
      </c>
      <c r="I10" s="44">
        <f>Baza!I5</f>
        <v>22.644300000000001</v>
      </c>
      <c r="J10" s="86"/>
      <c r="K10" s="81">
        <f t="shared" si="0"/>
        <v>0</v>
      </c>
    </row>
    <row r="11" spans="2:17" x14ac:dyDescent="0.25">
      <c r="B11" s="174"/>
      <c r="C11" s="167"/>
      <c r="D11" s="95" t="str">
        <f>Baza!D6</f>
        <v>gkk0060</v>
      </c>
      <c r="E11" s="134" t="str">
        <f>Baza!F6</f>
        <v>Nescafe Espresso Int. Puszka</v>
      </c>
      <c r="F11" s="135"/>
      <c r="G11" s="43" t="str">
        <f>Baza!G6</f>
        <v>100 g</v>
      </c>
      <c r="H11" s="44">
        <f>Baza!H6</f>
        <v>22.45</v>
      </c>
      <c r="I11" s="44">
        <f>Baza!I6</f>
        <v>27.613499999999998</v>
      </c>
      <c r="J11" s="86"/>
      <c r="K11" s="81">
        <f t="shared" si="0"/>
        <v>0</v>
      </c>
    </row>
    <row r="12" spans="2:17" ht="15.75" thickBot="1" x14ac:dyDescent="0.3">
      <c r="B12" s="174"/>
      <c r="C12" s="167"/>
      <c r="D12" s="95" t="str">
        <f>Baza!D7</f>
        <v>gkk0210</v>
      </c>
      <c r="E12" s="136" t="str">
        <f>Baza!F7</f>
        <v>Jacobs Cronat Gold</v>
      </c>
      <c r="F12" s="137"/>
      <c r="G12" s="43" t="str">
        <f>Baza!G7</f>
        <v>200 g</v>
      </c>
      <c r="H12" s="44">
        <f>Baza!H7</f>
        <v>20.329999999999998</v>
      </c>
      <c r="I12" s="44">
        <f>Baza!I7</f>
        <v>25.005899999999997</v>
      </c>
      <c r="J12" s="86"/>
      <c r="K12" s="81">
        <f t="shared" si="0"/>
        <v>0</v>
      </c>
    </row>
    <row r="13" spans="2:17" x14ac:dyDescent="0.25">
      <c r="B13" s="174"/>
      <c r="C13" s="166" t="str">
        <f>Baza!C8</f>
        <v>Mielona</v>
      </c>
      <c r="D13" s="96" t="str">
        <f>Baza!D8</f>
        <v>gkk0200</v>
      </c>
      <c r="E13" s="146" t="str">
        <f>Baza!F8</f>
        <v>Tchibo Family Classic</v>
      </c>
      <c r="F13" s="147"/>
      <c r="G13" s="45" t="str">
        <f>Baza!G8</f>
        <v>250 g</v>
      </c>
      <c r="H13" s="46">
        <f>Baza!H8</f>
        <v>6</v>
      </c>
      <c r="I13" s="46">
        <f>Baza!I8</f>
        <v>7.38</v>
      </c>
      <c r="J13" s="87"/>
      <c r="K13" s="82">
        <f t="shared" si="0"/>
        <v>0</v>
      </c>
    </row>
    <row r="14" spans="2:17" x14ac:dyDescent="0.25">
      <c r="B14" s="174"/>
      <c r="C14" s="167"/>
      <c r="D14" s="95" t="str">
        <f>Baza!D9</f>
        <v>gkk0140</v>
      </c>
      <c r="E14" s="134" t="str">
        <f>Baza!F9</f>
        <v>Lavazza Espresso</v>
      </c>
      <c r="F14" s="135"/>
      <c r="G14" s="43" t="str">
        <f>Baza!G9</f>
        <v>250 g</v>
      </c>
      <c r="H14" s="44">
        <f>Baza!H9</f>
        <v>63</v>
      </c>
      <c r="I14" s="44">
        <f>Baza!I9</f>
        <v>77.489999999999995</v>
      </c>
      <c r="J14" s="86"/>
      <c r="K14" s="81">
        <f t="shared" si="0"/>
        <v>0</v>
      </c>
    </row>
    <row r="15" spans="2:17" x14ac:dyDescent="0.25">
      <c r="B15" s="174"/>
      <c r="C15" s="167"/>
      <c r="D15" s="95" t="str">
        <f>Baza!D10</f>
        <v>gkk0150</v>
      </c>
      <c r="E15" s="134" t="str">
        <f>Baza!F10</f>
        <v>Lavazza Qualita Rossa</v>
      </c>
      <c r="F15" s="135"/>
      <c r="G15" s="43" t="str">
        <f>Baza!G10</f>
        <v>250 g</v>
      </c>
      <c r="H15" s="44">
        <f>Baza!H10</f>
        <v>13.69</v>
      </c>
      <c r="I15" s="44">
        <f>Baza!I10</f>
        <v>16.838699999999999</v>
      </c>
      <c r="J15" s="86"/>
      <c r="K15" s="81">
        <f t="shared" si="0"/>
        <v>0</v>
      </c>
    </row>
    <row r="16" spans="2:17" ht="15.75" thickBot="1" x14ac:dyDescent="0.3">
      <c r="B16" s="174"/>
      <c r="C16" s="168"/>
      <c r="D16" s="97" t="str">
        <f>Baza!D11</f>
        <v>gkk0120</v>
      </c>
      <c r="E16" s="136" t="str">
        <f>Baza!F11</f>
        <v>Lavazza Qualita Oro</v>
      </c>
      <c r="F16" s="137"/>
      <c r="G16" s="47" t="str">
        <f>Baza!G11</f>
        <v>250 g</v>
      </c>
      <c r="H16" s="48">
        <f>Baza!H11</f>
        <v>15.75</v>
      </c>
      <c r="I16" s="48">
        <f>Baza!I11</f>
        <v>19.372499999999999</v>
      </c>
      <c r="J16" s="88"/>
      <c r="K16" s="83">
        <f t="shared" si="0"/>
        <v>0</v>
      </c>
    </row>
    <row r="17" spans="2:11" x14ac:dyDescent="0.25">
      <c r="B17" s="174"/>
      <c r="C17" s="166" t="str">
        <f>Baza!C12</f>
        <v>Ziarnista</v>
      </c>
      <c r="D17" s="96" t="str">
        <f>Baza!D12</f>
        <v>gkk0130</v>
      </c>
      <c r="E17" s="146" t="str">
        <f>Baza!F12</f>
        <v>Lavazza Qualita Oro</v>
      </c>
      <c r="F17" s="147"/>
      <c r="G17" s="45" t="str">
        <f>Baza!G12</f>
        <v>250 g</v>
      </c>
      <c r="H17" s="46">
        <f>Baza!H12</f>
        <v>18.38</v>
      </c>
      <c r="I17" s="46">
        <f>Baza!I12</f>
        <v>22.607399999999998</v>
      </c>
      <c r="J17" s="87"/>
      <c r="K17" s="82">
        <f t="shared" si="0"/>
        <v>0</v>
      </c>
    </row>
    <row r="18" spans="2:11" x14ac:dyDescent="0.25">
      <c r="B18" s="174"/>
      <c r="C18" s="167"/>
      <c r="D18" s="95" t="str">
        <f>Baza!D13</f>
        <v>gkk0140</v>
      </c>
      <c r="E18" s="134" t="str">
        <f>Baza!F13</f>
        <v>Lavazza Qualita Oro</v>
      </c>
      <c r="F18" s="135"/>
      <c r="G18" s="43" t="str">
        <f>Baza!G13</f>
        <v>1000 g</v>
      </c>
      <c r="H18" s="44">
        <f>Baza!H13</f>
        <v>63</v>
      </c>
      <c r="I18" s="44">
        <f>Baza!I13</f>
        <v>77.489999999999995</v>
      </c>
      <c r="J18" s="86"/>
      <c r="K18" s="81">
        <f t="shared" si="0"/>
        <v>0</v>
      </c>
    </row>
    <row r="19" spans="2:11" x14ac:dyDescent="0.25">
      <c r="B19" s="174"/>
      <c r="C19" s="167"/>
      <c r="D19" s="95" t="str">
        <f>Baza!D14</f>
        <v>gkk0160</v>
      </c>
      <c r="E19" s="134" t="str">
        <f>Baza!F14</f>
        <v>Lavazza Qualita Rossa</v>
      </c>
      <c r="F19" s="135"/>
      <c r="G19" s="43" t="str">
        <f>Baza!G14</f>
        <v>1000 g</v>
      </c>
      <c r="H19" s="44">
        <f>Baza!H14</f>
        <v>47.49</v>
      </c>
      <c r="I19" s="44">
        <f>Baza!I14</f>
        <v>58.412700000000001</v>
      </c>
      <c r="J19" s="86"/>
      <c r="K19" s="81">
        <f t="shared" si="0"/>
        <v>0</v>
      </c>
    </row>
    <row r="20" spans="2:11" x14ac:dyDescent="0.25">
      <c r="B20" s="174"/>
      <c r="C20" s="167"/>
      <c r="D20" s="95" t="str">
        <f>Baza!D15</f>
        <v>gkk0180</v>
      </c>
      <c r="E20" s="134" t="str">
        <f>Baza!F15</f>
        <v>Lavazza Grand Espresso</v>
      </c>
      <c r="F20" s="135"/>
      <c r="G20" s="43" t="str">
        <f>Baza!G15</f>
        <v>1000 g</v>
      </c>
      <c r="H20" s="44">
        <f>Baza!H15</f>
        <v>61.69</v>
      </c>
      <c r="I20" s="44">
        <f>Baza!I15</f>
        <v>75.878699999999995</v>
      </c>
      <c r="J20" s="86"/>
      <c r="K20" s="81">
        <f t="shared" si="0"/>
        <v>0</v>
      </c>
    </row>
    <row r="21" spans="2:11" ht="15.75" thickBot="1" x14ac:dyDescent="0.3">
      <c r="B21" s="174"/>
      <c r="C21" s="168"/>
      <c r="D21" s="97" t="str">
        <f>Baza!D16</f>
        <v>gkk0190</v>
      </c>
      <c r="E21" s="136" t="str">
        <f>Baza!F16</f>
        <v>Lavazza Crema e Aroma</v>
      </c>
      <c r="F21" s="137"/>
      <c r="G21" s="47" t="str">
        <f>Baza!G16</f>
        <v>1000 g</v>
      </c>
      <c r="H21" s="48">
        <f>Baza!H16</f>
        <v>47.49</v>
      </c>
      <c r="I21" s="48">
        <f>Baza!I16</f>
        <v>58.412700000000001</v>
      </c>
      <c r="J21" s="88"/>
      <c r="K21" s="83">
        <f t="shared" si="0"/>
        <v>0</v>
      </c>
    </row>
    <row r="22" spans="2:11" x14ac:dyDescent="0.25">
      <c r="B22" s="172" t="str">
        <f>Baza!B17</f>
        <v>Herbata</v>
      </c>
      <c r="C22" s="166" t="str">
        <f>Baza!C17</f>
        <v>Czarna</v>
      </c>
      <c r="D22" s="96" t="str">
        <f>Baza!D17</f>
        <v>ghk0160</v>
      </c>
      <c r="E22" s="146" t="str">
        <f>Baza!F17</f>
        <v>Lipton Yellow Label</v>
      </c>
      <c r="F22" s="147"/>
      <c r="G22" s="45" t="str">
        <f>Baza!G17</f>
        <v>100 tor.</v>
      </c>
      <c r="H22" s="46">
        <f>Baza!H17</f>
        <v>12.19</v>
      </c>
      <c r="I22" s="46">
        <f>Baza!I17</f>
        <v>14.993699999999999</v>
      </c>
      <c r="J22" s="87"/>
      <c r="K22" s="82">
        <f t="shared" si="0"/>
        <v>0</v>
      </c>
    </row>
    <row r="23" spans="2:11" x14ac:dyDescent="0.25">
      <c r="B23" s="172"/>
      <c r="C23" s="167"/>
      <c r="D23" s="95" t="str">
        <f>Baza!D18</f>
        <v>ghk0190</v>
      </c>
      <c r="E23" s="134" t="str">
        <f>Baza!F18</f>
        <v>Lipton Earl Grey</v>
      </c>
      <c r="F23" s="135"/>
      <c r="G23" s="43" t="str">
        <f>Baza!G18</f>
        <v>100 tor.</v>
      </c>
      <c r="H23" s="44">
        <f>Baza!H18</f>
        <v>22.83</v>
      </c>
      <c r="I23" s="44">
        <f>Baza!I18</f>
        <v>28.080899999999996</v>
      </c>
      <c r="J23" s="86"/>
      <c r="K23" s="81">
        <f t="shared" si="0"/>
        <v>0</v>
      </c>
    </row>
    <row r="24" spans="2:11" x14ac:dyDescent="0.25">
      <c r="B24" s="172"/>
      <c r="C24" s="167"/>
      <c r="D24" s="95" t="str">
        <f>Baza!D19</f>
        <v>ghk0250</v>
      </c>
      <c r="E24" s="134" t="str">
        <f>Baza!F19</f>
        <v>Lipton Yellow Label</v>
      </c>
      <c r="F24" s="135"/>
      <c r="G24" s="43" t="str">
        <f>Baza!G19</f>
        <v>100 kopert</v>
      </c>
      <c r="H24" s="44">
        <f>Baza!H19</f>
        <v>35.33</v>
      </c>
      <c r="I24" s="44">
        <f>Baza!I19</f>
        <v>43.4559</v>
      </c>
      <c r="J24" s="86"/>
      <c r="K24" s="81">
        <f t="shared" si="0"/>
        <v>0</v>
      </c>
    </row>
    <row r="25" spans="2:11" x14ac:dyDescent="0.25">
      <c r="B25" s="172"/>
      <c r="C25" s="167"/>
      <c r="D25" s="95" t="str">
        <f>Baza!D20</f>
        <v>ghk0260</v>
      </c>
      <c r="E25" s="134" t="str">
        <f>Baza!F20</f>
        <v>Lipton Earl Grey</v>
      </c>
      <c r="F25" s="135"/>
      <c r="G25" s="43" t="str">
        <f>Baza!G20</f>
        <v>100 kopert</v>
      </c>
      <c r="H25" s="44">
        <f>Baza!H20</f>
        <v>35.049999999999997</v>
      </c>
      <c r="I25" s="44">
        <f>Baza!I20</f>
        <v>43.111499999999992</v>
      </c>
      <c r="J25" s="86"/>
      <c r="K25" s="81">
        <f t="shared" si="0"/>
        <v>0</v>
      </c>
    </row>
    <row r="26" spans="2:11" x14ac:dyDescent="0.25">
      <c r="B26" s="172"/>
      <c r="C26" s="167"/>
      <c r="D26" s="95" t="str">
        <f>Baza!D21</f>
        <v>ghk0400</v>
      </c>
      <c r="E26" s="134" t="str">
        <f>Baza!F21</f>
        <v>Saga</v>
      </c>
      <c r="F26" s="135"/>
      <c r="G26" s="43" t="str">
        <f>Baza!G21</f>
        <v>50 tor.</v>
      </c>
      <c r="H26" s="44">
        <f>Baza!H21</f>
        <v>3.28</v>
      </c>
      <c r="I26" s="44">
        <f>Baza!I21</f>
        <v>4.0343999999999998</v>
      </c>
      <c r="J26" s="86"/>
      <c r="K26" s="81">
        <f t="shared" si="0"/>
        <v>0</v>
      </c>
    </row>
    <row r="27" spans="2:11" x14ac:dyDescent="0.25">
      <c r="B27" s="172"/>
      <c r="C27" s="167"/>
      <c r="D27" s="95" t="str">
        <f>Baza!D22</f>
        <v>ghk0410</v>
      </c>
      <c r="E27" s="134" t="str">
        <f>Baza!F22</f>
        <v>Saga</v>
      </c>
      <c r="F27" s="135"/>
      <c r="G27" s="43" t="str">
        <f>Baza!G22</f>
        <v>100 tor.</v>
      </c>
      <c r="H27" s="44">
        <f>Baza!H22</f>
        <v>5.94</v>
      </c>
      <c r="I27" s="44">
        <f>Baza!I22</f>
        <v>7.3062000000000005</v>
      </c>
      <c r="J27" s="86"/>
      <c r="K27" s="81">
        <f t="shared" si="0"/>
        <v>0</v>
      </c>
    </row>
    <row r="28" spans="2:11" x14ac:dyDescent="0.25">
      <c r="B28" s="172"/>
      <c r="C28" s="167"/>
      <c r="D28" s="95" t="str">
        <f>Baza!D23</f>
        <v>ghk0040</v>
      </c>
      <c r="E28" s="134" t="str">
        <f>Baza!F23</f>
        <v>Dilmah Ceylon Gold</v>
      </c>
      <c r="F28" s="135"/>
      <c r="G28" s="43" t="str">
        <f>Baza!G23</f>
        <v>100 tor.</v>
      </c>
      <c r="H28" s="44">
        <f>Baza!H23</f>
        <v>23.05</v>
      </c>
      <c r="I28" s="44">
        <f>Baza!I23</f>
        <v>28.351500000000001</v>
      </c>
      <c r="J28" s="86"/>
      <c r="K28" s="81">
        <f t="shared" si="0"/>
        <v>0</v>
      </c>
    </row>
    <row r="29" spans="2:11" x14ac:dyDescent="0.25">
      <c r="B29" s="172"/>
      <c r="C29" s="167"/>
      <c r="D29" s="95" t="str">
        <f>Baza!D24</f>
        <v>ghk0020</v>
      </c>
      <c r="E29" s="134" t="str">
        <f>Baza!F24</f>
        <v>Dilmah Premium Tea bez zawieszki</v>
      </c>
      <c r="F29" s="135"/>
      <c r="G29" s="43" t="str">
        <f>Baza!G24</f>
        <v>100 tor.</v>
      </c>
      <c r="H29" s="44">
        <f>Baza!H24</f>
        <v>18.079999999999998</v>
      </c>
      <c r="I29" s="44">
        <f>Baza!I24</f>
        <v>22.238399999999999</v>
      </c>
      <c r="J29" s="86"/>
      <c r="K29" s="81">
        <f t="shared" si="0"/>
        <v>0</v>
      </c>
    </row>
    <row r="30" spans="2:11" ht="15.75" thickBot="1" x14ac:dyDescent="0.3">
      <c r="B30" s="172"/>
      <c r="C30" s="168"/>
      <c r="D30" s="97" t="str">
        <f>Baza!D25</f>
        <v>ghk0050</v>
      </c>
      <c r="E30" s="136" t="str">
        <f>Baza!F25</f>
        <v>Dilmah Earl Grey bez zawieszki</v>
      </c>
      <c r="F30" s="137"/>
      <c r="G30" s="47" t="str">
        <f>Baza!G25</f>
        <v>100 tor.</v>
      </c>
      <c r="H30" s="48">
        <f>Baza!H25</f>
        <v>22.76</v>
      </c>
      <c r="I30" s="48">
        <f>Baza!I25</f>
        <v>27.994800000000001</v>
      </c>
      <c r="J30" s="88"/>
      <c r="K30" s="83">
        <f t="shared" si="0"/>
        <v>0</v>
      </c>
    </row>
    <row r="31" spans="2:11" x14ac:dyDescent="0.25">
      <c r="B31" s="172"/>
      <c r="C31" s="166" t="str">
        <f>Baza!C26</f>
        <v>Zielona</v>
      </c>
      <c r="D31" s="96" t="str">
        <f>Baza!D26</f>
        <v>ghk0200</v>
      </c>
      <c r="E31" s="146" t="str">
        <f>Baza!F26</f>
        <v>Lipton miętowa</v>
      </c>
      <c r="F31" s="147"/>
      <c r="G31" s="45" t="str">
        <f>Baza!G26</f>
        <v>25 tor.</v>
      </c>
      <c r="H31" s="46">
        <f>Baza!H26</f>
        <v>4.74</v>
      </c>
      <c r="I31" s="46">
        <f>Baza!I26</f>
        <v>5.8302000000000005</v>
      </c>
      <c r="J31" s="87"/>
      <c r="K31" s="82">
        <f t="shared" si="0"/>
        <v>0</v>
      </c>
    </row>
    <row r="32" spans="2:11" x14ac:dyDescent="0.25">
      <c r="B32" s="172"/>
      <c r="C32" s="167"/>
      <c r="D32" s="95" t="str">
        <f>Baza!D27</f>
        <v>ghk0210</v>
      </c>
      <c r="E32" s="134" t="str">
        <f>Baza!F27</f>
        <v>Lipton cytrusowa</v>
      </c>
      <c r="F32" s="135"/>
      <c r="G32" s="43" t="str">
        <f>Baza!G27</f>
        <v>25 tor.</v>
      </c>
      <c r="H32" s="44">
        <f>Baza!H27</f>
        <v>4.6900000000000004</v>
      </c>
      <c r="I32" s="44">
        <f>Baza!I27</f>
        <v>5.7687000000000008</v>
      </c>
      <c r="J32" s="86"/>
      <c r="K32" s="81">
        <f t="shared" si="0"/>
        <v>0</v>
      </c>
    </row>
    <row r="33" spans="2:11" ht="15.75" thickBot="1" x14ac:dyDescent="0.3">
      <c r="B33" s="172"/>
      <c r="C33" s="168"/>
      <c r="D33" s="97" t="str">
        <f>Baza!D28</f>
        <v>ghk0220</v>
      </c>
      <c r="E33" s="136" t="str">
        <f>Baza!F28</f>
        <v>Lipton classic</v>
      </c>
      <c r="F33" s="137"/>
      <c r="G33" s="47" t="str">
        <f>Baza!G28</f>
        <v>25 tor.</v>
      </c>
      <c r="H33" s="48">
        <f>Baza!H28</f>
        <v>4.6900000000000004</v>
      </c>
      <c r="I33" s="48">
        <f>Baza!I28</f>
        <v>5.7687000000000008</v>
      </c>
      <c r="J33" s="88"/>
      <c r="K33" s="83">
        <f t="shared" si="0"/>
        <v>0</v>
      </c>
    </row>
    <row r="34" spans="2:11" x14ac:dyDescent="0.25">
      <c r="B34" s="172"/>
      <c r="C34" s="166" t="str">
        <f>Baza!C29</f>
        <v>Owocowa</v>
      </c>
      <c r="D34" s="96" t="str">
        <f>Baza!D29</f>
        <v>ghk0340</v>
      </c>
      <c r="E34" s="146" t="str">
        <f>Baza!F29</f>
        <v>Lipton Piramidka Gold Tea</v>
      </c>
      <c r="F34" s="147"/>
      <c r="G34" s="45" t="str">
        <f>Baza!G29</f>
        <v>20 szt.</v>
      </c>
      <c r="H34" s="46">
        <f>Baza!H29</f>
        <v>7.73</v>
      </c>
      <c r="I34" s="46">
        <f>Baza!I29</f>
        <v>9.5079000000000011</v>
      </c>
      <c r="J34" s="87"/>
      <c r="K34" s="82">
        <f t="shared" si="0"/>
        <v>0</v>
      </c>
    </row>
    <row r="35" spans="2:11" x14ac:dyDescent="0.25">
      <c r="B35" s="172"/>
      <c r="C35" s="167"/>
      <c r="D35" s="95" t="str">
        <f>Baza!D30</f>
        <v>ghk0350</v>
      </c>
      <c r="E35" s="134" t="str">
        <f>Baza!F30</f>
        <v>Lipton Piramidka White Raspberry</v>
      </c>
      <c r="F35" s="135"/>
      <c r="G35" s="43" t="str">
        <f>Baza!G30</f>
        <v>20 szt.</v>
      </c>
      <c r="H35" s="44">
        <f>Baza!H30</f>
        <v>6.78</v>
      </c>
      <c r="I35" s="44">
        <f>Baza!I30</f>
        <v>8.3393999999999995</v>
      </c>
      <c r="J35" s="86"/>
      <c r="K35" s="81">
        <f t="shared" si="0"/>
        <v>0</v>
      </c>
    </row>
    <row r="36" spans="2:11" x14ac:dyDescent="0.25">
      <c r="B36" s="172"/>
      <c r="C36" s="167"/>
      <c r="D36" s="95" t="str">
        <f>Baza!D31</f>
        <v>ghk0360</v>
      </c>
      <c r="E36" s="134" t="str">
        <f>Baza!F31</f>
        <v>Lipton Piramidka Cytryna</v>
      </c>
      <c r="F36" s="135"/>
      <c r="G36" s="43" t="str">
        <f>Baza!G31</f>
        <v>20 szt.</v>
      </c>
      <c r="H36" s="44">
        <f>Baza!H31</f>
        <v>6.78</v>
      </c>
      <c r="I36" s="44">
        <f>Baza!I31</f>
        <v>8.3393999999999995</v>
      </c>
      <c r="J36" s="86"/>
      <c r="K36" s="81">
        <f t="shared" si="0"/>
        <v>0</v>
      </c>
    </row>
    <row r="37" spans="2:11" x14ac:dyDescent="0.25">
      <c r="B37" s="172"/>
      <c r="C37" s="167"/>
      <c r="D37" s="95" t="str">
        <f>Baza!D32</f>
        <v>ghk0370</v>
      </c>
      <c r="E37" s="134" t="str">
        <f>Baza!F32</f>
        <v>Lipton Piramidka Owoce Leśne</v>
      </c>
      <c r="F37" s="135"/>
      <c r="G37" s="43" t="str">
        <f>Baza!G32</f>
        <v>20 szt.</v>
      </c>
      <c r="H37" s="44">
        <f>Baza!H32</f>
        <v>6.78</v>
      </c>
      <c r="I37" s="44">
        <f>Baza!I32</f>
        <v>8.3393999999999995</v>
      </c>
      <c r="J37" s="86"/>
      <c r="K37" s="81">
        <f t="shared" si="0"/>
        <v>0</v>
      </c>
    </row>
    <row r="38" spans="2:11" x14ac:dyDescent="0.25">
      <c r="B38" s="172"/>
      <c r="C38" s="167"/>
      <c r="D38" s="95" t="str">
        <f>Baza!D33</f>
        <v>ghk0380</v>
      </c>
      <c r="E38" s="134" t="str">
        <f>Baza!F33</f>
        <v>Lipton Piramidka Indones Sencha</v>
      </c>
      <c r="F38" s="135"/>
      <c r="G38" s="43" t="str">
        <f>Baza!G33</f>
        <v>20 szt.</v>
      </c>
      <c r="H38" s="44">
        <f>Baza!H33</f>
        <v>7.73</v>
      </c>
      <c r="I38" s="44">
        <f>Baza!I33</f>
        <v>9.5079000000000011</v>
      </c>
      <c r="J38" s="86"/>
      <c r="K38" s="81">
        <f t="shared" si="0"/>
        <v>0</v>
      </c>
    </row>
    <row r="39" spans="2:11" ht="15.75" thickBot="1" x14ac:dyDescent="0.3">
      <c r="B39" s="172"/>
      <c r="C39" s="168"/>
      <c r="D39" s="97" t="str">
        <f>Baza!D34</f>
        <v>ghk0390</v>
      </c>
      <c r="E39" s="136" t="str">
        <f>Baza!F34</f>
        <v>Lipton Piramidka Zielona Cytryna Melisa</v>
      </c>
      <c r="F39" s="137"/>
      <c r="G39" s="47" t="str">
        <f>Baza!G34</f>
        <v>20 szt.</v>
      </c>
      <c r="H39" s="48">
        <f>Baza!H34</f>
        <v>6.78</v>
      </c>
      <c r="I39" s="48">
        <f>Baza!I34</f>
        <v>8.3393999999999995</v>
      </c>
      <c r="J39" s="88"/>
      <c r="K39" s="83">
        <f t="shared" si="0"/>
        <v>0</v>
      </c>
    </row>
    <row r="40" spans="2:11" x14ac:dyDescent="0.25">
      <c r="B40" s="172"/>
      <c r="C40" s="166" t="str">
        <f>Baza!C35</f>
        <v>Aromatyzowana</v>
      </c>
      <c r="D40" s="96" t="str">
        <f>Baza!D35</f>
        <v>ghk0280</v>
      </c>
      <c r="E40" s="146" t="str">
        <f>Baza!F35</f>
        <v>Lipton Green Tea Pure fol.</v>
      </c>
      <c r="F40" s="147"/>
      <c r="G40" s="45" t="str">
        <f>Baza!G35</f>
        <v>25 kopert</v>
      </c>
      <c r="H40" s="46">
        <f>Baza!H35</f>
        <v>10.34</v>
      </c>
      <c r="I40" s="46">
        <f>Baza!I35</f>
        <v>12.7182</v>
      </c>
      <c r="J40" s="87"/>
      <c r="K40" s="82">
        <f t="shared" si="0"/>
        <v>0</v>
      </c>
    </row>
    <row r="41" spans="2:11" x14ac:dyDescent="0.25">
      <c r="B41" s="172"/>
      <c r="C41" s="167"/>
      <c r="D41" s="95" t="str">
        <f>Baza!D36</f>
        <v>ghk0290</v>
      </c>
      <c r="E41" s="134" t="str">
        <f>Baza!F36</f>
        <v>Lipton Green Tea Mint fol.</v>
      </c>
      <c r="F41" s="135"/>
      <c r="G41" s="43" t="str">
        <f>Baza!G36</f>
        <v>25 kopert</v>
      </c>
      <c r="H41" s="44">
        <f>Baza!H36</f>
        <v>10.55</v>
      </c>
      <c r="I41" s="44">
        <f>Baza!I36</f>
        <v>12.976500000000001</v>
      </c>
      <c r="J41" s="86"/>
      <c r="K41" s="81">
        <f t="shared" si="0"/>
        <v>0</v>
      </c>
    </row>
    <row r="42" spans="2:11" x14ac:dyDescent="0.25">
      <c r="B42" s="172"/>
      <c r="C42" s="167"/>
      <c r="D42" s="95" t="str">
        <f>Baza!D37</f>
        <v>ghk0300</v>
      </c>
      <c r="E42" s="134" t="str">
        <f>Baza!F37</f>
        <v>Lipton Green Tea Citrus fol.</v>
      </c>
      <c r="F42" s="135"/>
      <c r="G42" s="43" t="str">
        <f>Baza!G37</f>
        <v>25 kopert</v>
      </c>
      <c r="H42" s="44">
        <f>Baza!H37</f>
        <v>10.45</v>
      </c>
      <c r="I42" s="44">
        <f>Baza!I37</f>
        <v>12.853499999999999</v>
      </c>
      <c r="J42" s="86"/>
      <c r="K42" s="81">
        <f t="shared" si="0"/>
        <v>0</v>
      </c>
    </row>
    <row r="43" spans="2:11" x14ac:dyDescent="0.25">
      <c r="B43" s="172"/>
      <c r="C43" s="167"/>
      <c r="D43" s="95" t="str">
        <f>Baza!D38</f>
        <v>ghk0310</v>
      </c>
      <c r="E43" s="134" t="str">
        <f>Baza!F38</f>
        <v>Lipton Green Tea Orient fol.</v>
      </c>
      <c r="F43" s="135"/>
      <c r="G43" s="43" t="str">
        <f>Baza!G38</f>
        <v>25 kopert</v>
      </c>
      <c r="H43" s="44">
        <f>Baza!H38</f>
        <v>10.34</v>
      </c>
      <c r="I43" s="44">
        <f>Baza!I38</f>
        <v>12.7182</v>
      </c>
      <c r="J43" s="86"/>
      <c r="K43" s="81">
        <f t="shared" si="0"/>
        <v>0</v>
      </c>
    </row>
    <row r="44" spans="2:11" x14ac:dyDescent="0.25">
      <c r="B44" s="172"/>
      <c r="C44" s="167"/>
      <c r="D44" s="95" t="str">
        <f>Baza!D39</f>
        <v>ghk0320</v>
      </c>
      <c r="E44" s="134" t="str">
        <f>Baza!F39</f>
        <v>Lipton Owocowa Fruit Influsion fol.</v>
      </c>
      <c r="F44" s="135"/>
      <c r="G44" s="43" t="str">
        <f>Baza!G39</f>
        <v>25 kopert</v>
      </c>
      <c r="H44" s="44">
        <f>Baza!H39</f>
        <v>11.95</v>
      </c>
      <c r="I44" s="44">
        <f>Baza!I39</f>
        <v>14.698499999999999</v>
      </c>
      <c r="J44" s="86"/>
      <c r="K44" s="81">
        <f t="shared" si="0"/>
        <v>0</v>
      </c>
    </row>
    <row r="45" spans="2:11" x14ac:dyDescent="0.25">
      <c r="B45" s="172"/>
      <c r="C45" s="167"/>
      <c r="D45" s="95" t="str">
        <f>Baza!D40</f>
        <v>ghk0330</v>
      </c>
      <c r="E45" s="134" t="str">
        <f>Baza!F40</f>
        <v>Lipton Vanilia fol.</v>
      </c>
      <c r="F45" s="135"/>
      <c r="G45" s="43" t="str">
        <f>Baza!G40</f>
        <v>25 kopert</v>
      </c>
      <c r="H45" s="44">
        <f>Baza!H40</f>
        <v>10.34</v>
      </c>
      <c r="I45" s="44">
        <f>Baza!I40</f>
        <v>12.7182</v>
      </c>
      <c r="J45" s="86"/>
      <c r="K45" s="81">
        <f t="shared" si="0"/>
        <v>0</v>
      </c>
    </row>
    <row r="46" spans="2:11" x14ac:dyDescent="0.25">
      <c r="B46" s="172"/>
      <c r="C46" s="167"/>
      <c r="D46" s="95" t="str">
        <f>Baza!D41</f>
        <v>ghk0230</v>
      </c>
      <c r="E46" s="134" t="str">
        <f>Baza!F41</f>
        <v>Lipton More Than One Tea 12 smaków</v>
      </c>
      <c r="F46" s="135"/>
      <c r="G46" s="43" t="str">
        <f>Baza!G41</f>
        <v>180 kopert</v>
      </c>
      <c r="H46" s="44">
        <f>Baza!H41</f>
        <v>81.58</v>
      </c>
      <c r="I46" s="44">
        <f>Baza!I41</f>
        <v>100.3434</v>
      </c>
      <c r="J46" s="86"/>
      <c r="K46" s="81">
        <f t="shared" si="0"/>
        <v>0</v>
      </c>
    </row>
    <row r="47" spans="2:11" x14ac:dyDescent="0.25">
      <c r="B47" s="172"/>
      <c r="C47" s="167"/>
      <c r="D47" s="95" t="str">
        <f>Baza!D42</f>
        <v>ghk0060</v>
      </c>
      <c r="E47" s="134" t="str">
        <f>Baza!F42</f>
        <v>Dilmah Jagody z Wanilią</v>
      </c>
      <c r="F47" s="135"/>
      <c r="G47" s="43" t="str">
        <f>Baza!G42</f>
        <v>20 tor.</v>
      </c>
      <c r="H47" s="44">
        <f>Baza!H42</f>
        <v>6.48</v>
      </c>
      <c r="I47" s="44">
        <f>Baza!I42</f>
        <v>7.9704000000000006</v>
      </c>
      <c r="J47" s="86"/>
      <c r="K47" s="81">
        <f t="shared" si="0"/>
        <v>0</v>
      </c>
    </row>
    <row r="48" spans="2:11" x14ac:dyDescent="0.25">
      <c r="B48" s="172"/>
      <c r="C48" s="167"/>
      <c r="D48" s="95" t="str">
        <f>Baza!D43</f>
        <v>ghk0070</v>
      </c>
      <c r="E48" s="134" t="str">
        <f>Baza!F43</f>
        <v>Dilmah Earl Grey</v>
      </c>
      <c r="F48" s="135"/>
      <c r="G48" s="43" t="str">
        <f>Baza!G43</f>
        <v>20 tor.</v>
      </c>
      <c r="H48" s="44">
        <f>Baza!H43</f>
        <v>6.48</v>
      </c>
      <c r="I48" s="44">
        <f>Baza!I43</f>
        <v>7.9704000000000006</v>
      </c>
      <c r="J48" s="86"/>
      <c r="K48" s="81">
        <f t="shared" si="0"/>
        <v>0</v>
      </c>
    </row>
    <row r="49" spans="2:11" x14ac:dyDescent="0.25">
      <c r="B49" s="172"/>
      <c r="C49" s="167"/>
      <c r="D49" s="95" t="str">
        <f>Baza!D44</f>
        <v>ghk0080</v>
      </c>
      <c r="E49" s="134" t="str">
        <f>Baza!F44</f>
        <v>Dilmah Cytryny</v>
      </c>
      <c r="F49" s="135"/>
      <c r="G49" s="43" t="str">
        <f>Baza!G44</f>
        <v>20 tor.</v>
      </c>
      <c r="H49" s="44">
        <f>Baza!H44</f>
        <v>6.48</v>
      </c>
      <c r="I49" s="44">
        <f>Baza!I44</f>
        <v>7.9704000000000006</v>
      </c>
      <c r="J49" s="86"/>
      <c r="K49" s="81">
        <f t="shared" si="0"/>
        <v>0</v>
      </c>
    </row>
    <row r="50" spans="2:11" x14ac:dyDescent="0.25">
      <c r="B50" s="172"/>
      <c r="C50" s="167"/>
      <c r="D50" s="95" t="str">
        <f>Baza!D45</f>
        <v>ghk0090</v>
      </c>
      <c r="E50" s="134" t="str">
        <f>Baza!F45</f>
        <v>Dilmah Maliny</v>
      </c>
      <c r="F50" s="135"/>
      <c r="G50" s="43" t="str">
        <f>Baza!G45</f>
        <v>20 tor.</v>
      </c>
      <c r="H50" s="44">
        <f>Baza!H45</f>
        <v>6.48</v>
      </c>
      <c r="I50" s="44">
        <f>Baza!I45</f>
        <v>7.9704000000000006</v>
      </c>
      <c r="J50" s="86"/>
      <c r="K50" s="81">
        <f t="shared" si="0"/>
        <v>0</v>
      </c>
    </row>
    <row r="51" spans="2:11" x14ac:dyDescent="0.25">
      <c r="B51" s="172"/>
      <c r="C51" s="167"/>
      <c r="D51" s="95" t="str">
        <f>Baza!D46</f>
        <v>ghk0100</v>
      </c>
      <c r="E51" s="134" t="str">
        <f>Baza!F46</f>
        <v>Dilmah Wanilia</v>
      </c>
      <c r="F51" s="135"/>
      <c r="G51" s="43" t="str">
        <f>Baza!G46</f>
        <v>20 tor.</v>
      </c>
      <c r="H51" s="44">
        <f>Baza!H46</f>
        <v>6.48</v>
      </c>
      <c r="I51" s="44">
        <f>Baza!I46</f>
        <v>7.9704000000000006</v>
      </c>
      <c r="J51" s="86"/>
      <c r="K51" s="81">
        <f t="shared" si="0"/>
        <v>0</v>
      </c>
    </row>
    <row r="52" spans="2:11" x14ac:dyDescent="0.25">
      <c r="B52" s="172"/>
      <c r="C52" s="167"/>
      <c r="D52" s="95" t="str">
        <f>Baza!D47</f>
        <v>ghk0110</v>
      </c>
      <c r="E52" s="134" t="str">
        <f>Baza!F47</f>
        <v>Dilmah Mango z Truskawką</v>
      </c>
      <c r="F52" s="135"/>
      <c r="G52" s="43" t="str">
        <f>Baza!G47</f>
        <v>20 tor.</v>
      </c>
      <c r="H52" s="44">
        <f>Baza!H47</f>
        <v>6.48</v>
      </c>
      <c r="I52" s="44">
        <f>Baza!I47</f>
        <v>7.9704000000000006</v>
      </c>
      <c r="J52" s="86"/>
      <c r="K52" s="81">
        <f t="shared" si="0"/>
        <v>0</v>
      </c>
    </row>
    <row r="53" spans="2:11" ht="15.75" thickBot="1" x14ac:dyDescent="0.3">
      <c r="B53" s="172"/>
      <c r="C53" s="168"/>
      <c r="D53" s="97" t="str">
        <f>Baza!D48</f>
        <v>ghk0140</v>
      </c>
      <c r="E53" s="136" t="str">
        <f>Baza!F48</f>
        <v>Dilmah Pick mix 12 czarnych gatunków</v>
      </c>
      <c r="F53" s="137"/>
      <c r="G53" s="47" t="str">
        <f>Baza!G48</f>
        <v>240 kopert</v>
      </c>
      <c r="H53" s="48">
        <f>Baza!H48</f>
        <v>120.13</v>
      </c>
      <c r="I53" s="48">
        <f>Baza!I48</f>
        <v>147.75989999999999</v>
      </c>
      <c r="J53" s="88"/>
      <c r="K53" s="83">
        <f t="shared" si="0"/>
        <v>0</v>
      </c>
    </row>
    <row r="54" spans="2:11" x14ac:dyDescent="0.25">
      <c r="B54" s="174" t="str">
        <f>Baza!B49</f>
        <v>Dodatki</v>
      </c>
      <c r="C54" s="166" t="str">
        <f>Baza!C49</f>
        <v>Cukier</v>
      </c>
      <c r="D54" s="96" t="str">
        <f>Baza!D49</f>
        <v>gck0010</v>
      </c>
      <c r="E54" s="146" t="str">
        <f>Baza!F49</f>
        <v>Diamant sypki biały</v>
      </c>
      <c r="F54" s="147"/>
      <c r="G54" s="45" t="str">
        <f>Baza!G49</f>
        <v>1 kg</v>
      </c>
      <c r="H54" s="46">
        <f>Baza!H49</f>
        <v>4.33</v>
      </c>
      <c r="I54" s="46">
        <f>Baza!I49</f>
        <v>4.6764000000000001</v>
      </c>
      <c r="J54" s="87"/>
      <c r="K54" s="82">
        <f t="shared" si="0"/>
        <v>0</v>
      </c>
    </row>
    <row r="55" spans="2:11" ht="15.75" thickBot="1" x14ac:dyDescent="0.3">
      <c r="B55" s="174"/>
      <c r="C55" s="168"/>
      <c r="D55" s="97" t="str">
        <f>Baza!D50</f>
        <v>gck0160</v>
      </c>
      <c r="E55" s="136" t="str">
        <f>Baza!F50</f>
        <v>Diamant w kostkach biały</v>
      </c>
      <c r="F55" s="137"/>
      <c r="G55" s="47" t="str">
        <f>Baza!G50</f>
        <v>0,5 kg</v>
      </c>
      <c r="H55" s="48">
        <f>Baza!H50</f>
        <v>3.76</v>
      </c>
      <c r="I55" s="48">
        <f>Baza!I50</f>
        <v>4.0608000000000004</v>
      </c>
      <c r="J55" s="88"/>
      <c r="K55" s="83">
        <f t="shared" si="0"/>
        <v>0</v>
      </c>
    </row>
    <row r="56" spans="2:11" x14ac:dyDescent="0.25">
      <c r="B56" s="174"/>
      <c r="C56" s="166" t="str">
        <f>Baza!C51</f>
        <v>Mleko</v>
      </c>
      <c r="D56" s="96" t="str">
        <f>Baza!D51</f>
        <v>gnk0550</v>
      </c>
      <c r="E56" s="146" t="str">
        <f>Baza!F51</f>
        <v>Łaciate 0,5%</v>
      </c>
      <c r="F56" s="147"/>
      <c r="G56" s="45" t="str">
        <f>Baza!G51</f>
        <v>0,5 l</v>
      </c>
      <c r="H56" s="46">
        <f>Baza!H51</f>
        <v>1.46</v>
      </c>
      <c r="I56" s="46">
        <f>Baza!I51</f>
        <v>1.5329999999999999</v>
      </c>
      <c r="J56" s="87"/>
      <c r="K56" s="82">
        <f t="shared" si="0"/>
        <v>0</v>
      </c>
    </row>
    <row r="57" spans="2:11" x14ac:dyDescent="0.25">
      <c r="B57" s="174"/>
      <c r="C57" s="167"/>
      <c r="D57" s="95" t="str">
        <f>Baza!D52</f>
        <v>gnk0540</v>
      </c>
      <c r="E57" s="134" t="str">
        <f>Baza!F52</f>
        <v>Łaciate 0,5%</v>
      </c>
      <c r="F57" s="135"/>
      <c r="G57" s="43" t="str">
        <f>Baza!G52</f>
        <v>1 l</v>
      </c>
      <c r="H57" s="44">
        <f>Baza!H52</f>
        <v>2.5299999999999998</v>
      </c>
      <c r="I57" s="44">
        <f>Baza!I52</f>
        <v>2.6564999999999999</v>
      </c>
      <c r="J57" s="86"/>
      <c r="K57" s="81">
        <f t="shared" si="0"/>
        <v>0</v>
      </c>
    </row>
    <row r="58" spans="2:11" x14ac:dyDescent="0.25">
      <c r="B58" s="174"/>
      <c r="C58" s="167"/>
      <c r="D58" s="95" t="str">
        <f>Baza!D53</f>
        <v>gnk0440</v>
      </c>
      <c r="E58" s="134" t="str">
        <f>Baza!F53</f>
        <v>Łaciate 2%</v>
      </c>
      <c r="F58" s="135"/>
      <c r="G58" s="43" t="str">
        <f>Baza!G53</f>
        <v>0,5 l</v>
      </c>
      <c r="H58" s="44">
        <f>Baza!H53</f>
        <v>1.58</v>
      </c>
      <c r="I58" s="44">
        <f>Baza!I53</f>
        <v>1.6590000000000003</v>
      </c>
      <c r="J58" s="86"/>
      <c r="K58" s="81">
        <f t="shared" si="0"/>
        <v>0</v>
      </c>
    </row>
    <row r="59" spans="2:11" x14ac:dyDescent="0.25">
      <c r="B59" s="174"/>
      <c r="C59" s="167"/>
      <c r="D59" s="95" t="str">
        <f>Baza!D54</f>
        <v>gnk0430</v>
      </c>
      <c r="E59" s="134" t="str">
        <f>Baza!F54</f>
        <v>Łaciate 2%</v>
      </c>
      <c r="F59" s="135"/>
      <c r="G59" s="43" t="str">
        <f>Baza!G54</f>
        <v>1 l</v>
      </c>
      <c r="H59" s="44">
        <f>Baza!H54</f>
        <v>2.7</v>
      </c>
      <c r="I59" s="44">
        <f>Baza!I54</f>
        <v>2.8350000000000004</v>
      </c>
      <c r="J59" s="86"/>
      <c r="K59" s="81">
        <f t="shared" si="0"/>
        <v>0</v>
      </c>
    </row>
    <row r="60" spans="2:11" x14ac:dyDescent="0.25">
      <c r="B60" s="174"/>
      <c r="C60" s="167"/>
      <c r="D60" s="95" t="str">
        <f>Baza!D55</f>
        <v>gnk0420</v>
      </c>
      <c r="E60" s="134" t="str">
        <f>Baza!F55</f>
        <v>Łaciate 3,2%</v>
      </c>
      <c r="F60" s="135"/>
      <c r="G60" s="43" t="str">
        <f>Baza!G55</f>
        <v>0,5 l</v>
      </c>
      <c r="H60" s="44">
        <f>Baza!H55</f>
        <v>1.61</v>
      </c>
      <c r="I60" s="44">
        <f>Baza!I55</f>
        <v>1.6905000000000001</v>
      </c>
      <c r="J60" s="86"/>
      <c r="K60" s="81">
        <f t="shared" si="0"/>
        <v>0</v>
      </c>
    </row>
    <row r="61" spans="2:11" x14ac:dyDescent="0.25">
      <c r="B61" s="174"/>
      <c r="C61" s="167"/>
      <c r="D61" s="95" t="str">
        <f>Baza!D56</f>
        <v>gnk0410</v>
      </c>
      <c r="E61" s="134" t="str">
        <f>Baza!F56</f>
        <v>Łaciate 3,2%</v>
      </c>
      <c r="F61" s="135"/>
      <c r="G61" s="43" t="str">
        <f>Baza!G56</f>
        <v>1 l</v>
      </c>
      <c r="H61" s="44">
        <f>Baza!H56</f>
        <v>2.86</v>
      </c>
      <c r="I61" s="44">
        <f>Baza!I56</f>
        <v>3.0030000000000001</v>
      </c>
      <c r="J61" s="86"/>
      <c r="K61" s="81">
        <f t="shared" si="0"/>
        <v>0</v>
      </c>
    </row>
    <row r="62" spans="2:11" x14ac:dyDescent="0.25">
      <c r="B62" s="174"/>
      <c r="C62" s="167"/>
      <c r="D62" s="95" t="str">
        <f>Baza!D57</f>
        <v>gnk0560</v>
      </c>
      <c r="E62" s="134" t="str">
        <f>Baza!F57</f>
        <v>Łaciate zagęszczone niesłodzone 7,5%</v>
      </c>
      <c r="F62" s="135"/>
      <c r="G62" s="43" t="str">
        <f>Baza!G57</f>
        <v>0,25 l</v>
      </c>
      <c r="H62" s="44">
        <f>Baza!H57</f>
        <v>1.68</v>
      </c>
      <c r="I62" s="44">
        <f>Baza!I57</f>
        <v>1.764</v>
      </c>
      <c r="J62" s="86"/>
      <c r="K62" s="81">
        <f t="shared" si="0"/>
        <v>0</v>
      </c>
    </row>
    <row r="63" spans="2:11" x14ac:dyDescent="0.25">
      <c r="B63" s="174"/>
      <c r="C63" s="167"/>
      <c r="D63" s="95" t="str">
        <f>Baza!D58</f>
        <v>gnk0570</v>
      </c>
      <c r="E63" s="134" t="str">
        <f>Baza!F58</f>
        <v>Łaciate zagęszczone niesłodzone 7,5%</v>
      </c>
      <c r="F63" s="135"/>
      <c r="G63" s="43" t="str">
        <f>Baza!G58</f>
        <v>0,5 l</v>
      </c>
      <c r="H63" s="44">
        <f>Baza!H58</f>
        <v>2.79</v>
      </c>
      <c r="I63" s="44">
        <f>Baza!I58</f>
        <v>2.9295</v>
      </c>
      <c r="J63" s="86"/>
      <c r="K63" s="81">
        <f t="shared" si="0"/>
        <v>0</v>
      </c>
    </row>
    <row r="64" spans="2:11" x14ac:dyDescent="0.25">
      <c r="B64" s="174"/>
      <c r="C64" s="167"/>
      <c r="D64" s="95" t="str">
        <f>Baza!D59</f>
        <v>gnk0460</v>
      </c>
      <c r="E64" s="134" t="str">
        <f>Baza!F59</f>
        <v>Gostyń zagęszczone niesłodzone Light 4 %</v>
      </c>
      <c r="F64" s="135"/>
      <c r="G64" s="43" t="str">
        <f>Baza!G59</f>
        <v>0,5 l</v>
      </c>
      <c r="H64" s="44">
        <f>Baza!H59</f>
        <v>4.04</v>
      </c>
      <c r="I64" s="44">
        <f>Baza!I59</f>
        <v>4.242</v>
      </c>
      <c r="J64" s="86"/>
      <c r="K64" s="81">
        <f t="shared" si="0"/>
        <v>0</v>
      </c>
    </row>
    <row r="65" spans="2:11" ht="15.75" thickBot="1" x14ac:dyDescent="0.3">
      <c r="B65" s="174"/>
      <c r="C65" s="168"/>
      <c r="D65" s="97" t="str">
        <f>Baza!D60</f>
        <v>gnk0450</v>
      </c>
      <c r="E65" s="136" t="str">
        <f>Baza!F60</f>
        <v>Gostyń zagęszczone niesłodzone 7,5%</v>
      </c>
      <c r="F65" s="137"/>
      <c r="G65" s="47" t="str">
        <f>Baza!G60</f>
        <v>0,5 l</v>
      </c>
      <c r="H65" s="48">
        <f>Baza!H60</f>
        <v>4.01</v>
      </c>
      <c r="I65" s="48">
        <f>Baza!I60</f>
        <v>4.2104999999999997</v>
      </c>
      <c r="J65" s="88"/>
      <c r="K65" s="83">
        <f t="shared" si="0"/>
        <v>0</v>
      </c>
    </row>
    <row r="66" spans="2:11" x14ac:dyDescent="0.25">
      <c r="B66" s="174"/>
      <c r="C66" s="166" t="str">
        <f>Baza!C61</f>
        <v>Inne</v>
      </c>
      <c r="D66" s="96" t="str">
        <f>Baza!D61</f>
        <v>gnk0510</v>
      </c>
      <c r="E66" s="146" t="str">
        <f>Baza!F61</f>
        <v>Łaciate śmietanka</v>
      </c>
      <c r="F66" s="147"/>
      <c r="G66" s="45" t="str">
        <f>Baza!G61</f>
        <v>10 ml x 10 szt.</v>
      </c>
      <c r="H66" s="46">
        <f>Baza!H61</f>
        <v>1.1299999999999999</v>
      </c>
      <c r="I66" s="46">
        <f>Baza!I61</f>
        <v>1.1864999999999999</v>
      </c>
      <c r="J66" s="87"/>
      <c r="K66" s="82">
        <f t="shared" si="0"/>
        <v>0</v>
      </c>
    </row>
    <row r="67" spans="2:11" ht="15.75" thickBot="1" x14ac:dyDescent="0.3">
      <c r="B67" s="174"/>
      <c r="C67" s="168"/>
      <c r="D67" s="97" t="str">
        <f>Baza!D62</f>
        <v>gnk0490</v>
      </c>
      <c r="E67" s="136" t="str">
        <f>Baza!F62</f>
        <v>Champion cytrynka 100% sok</v>
      </c>
      <c r="F67" s="137"/>
      <c r="G67" s="47" t="str">
        <f>Baza!G62</f>
        <v>7,5 g x 10 szt.</v>
      </c>
      <c r="H67" s="48">
        <f>Baza!H62</f>
        <v>1.6</v>
      </c>
      <c r="I67" s="48">
        <f>Baza!I62</f>
        <v>1.6800000000000002</v>
      </c>
      <c r="J67" s="88"/>
      <c r="K67" s="83">
        <f t="shared" si="0"/>
        <v>0</v>
      </c>
    </row>
    <row r="68" spans="2:11" x14ac:dyDescent="0.25">
      <c r="B68" s="172" t="str">
        <f>Baza!B63</f>
        <v>Woda</v>
      </c>
      <c r="C68" s="166" t="str">
        <f>Baza!C63</f>
        <v>Niegazowana</v>
      </c>
      <c r="D68" s="96" t="str">
        <f>Baza!D63</f>
        <v>gnk0600</v>
      </c>
      <c r="E68" s="146" t="str">
        <f>Baza!F63</f>
        <v>Cisowianka</v>
      </c>
      <c r="F68" s="147"/>
      <c r="G68" s="45" t="str">
        <f>Baza!G63</f>
        <v>0,5 l</v>
      </c>
      <c r="H68" s="46">
        <f>Baza!H63</f>
        <v>0.83</v>
      </c>
      <c r="I68" s="46">
        <f>Baza!I63</f>
        <v>1.0208999999999999</v>
      </c>
      <c r="J68" s="87"/>
      <c r="K68" s="82">
        <f t="shared" si="0"/>
        <v>0</v>
      </c>
    </row>
    <row r="69" spans="2:11" x14ac:dyDescent="0.25">
      <c r="B69" s="172"/>
      <c r="C69" s="167"/>
      <c r="D69" s="95" t="str">
        <f>Baza!D64</f>
        <v>gnk0610</v>
      </c>
      <c r="E69" s="134" t="str">
        <f>Baza!F64</f>
        <v>Cisowianka</v>
      </c>
      <c r="F69" s="135"/>
      <c r="G69" s="43" t="str">
        <f>Baza!G64</f>
        <v>1,5 l</v>
      </c>
      <c r="H69" s="44">
        <f>Baza!H64</f>
        <v>1.18</v>
      </c>
      <c r="I69" s="44">
        <f>Baza!I64</f>
        <v>1.4513999999999998</v>
      </c>
      <c r="J69" s="86"/>
      <c r="K69" s="81">
        <f t="shared" si="0"/>
        <v>0</v>
      </c>
    </row>
    <row r="70" spans="2:11" x14ac:dyDescent="0.25">
      <c r="B70" s="172"/>
      <c r="C70" s="167"/>
      <c r="D70" s="95" t="str">
        <f>Baza!D65</f>
        <v>gnk0850</v>
      </c>
      <c r="E70" s="134" t="str">
        <f>Baza!F65</f>
        <v>Cisowianka but. Szklana</v>
      </c>
      <c r="F70" s="135"/>
      <c r="G70" s="43" t="str">
        <f>Baza!G65</f>
        <v>0,3 l</v>
      </c>
      <c r="H70" s="44">
        <f>Baza!H65</f>
        <v>1.35</v>
      </c>
      <c r="I70" s="44">
        <f>Baza!I65</f>
        <v>1.6605000000000001</v>
      </c>
      <c r="J70" s="86"/>
      <c r="K70" s="81">
        <f t="shared" si="0"/>
        <v>0</v>
      </c>
    </row>
    <row r="71" spans="2:11" x14ac:dyDescent="0.25">
      <c r="B71" s="172"/>
      <c r="C71" s="167"/>
      <c r="D71" s="95" t="str">
        <f>Baza!D66</f>
        <v>gnk0870</v>
      </c>
      <c r="E71" s="134" t="str">
        <f>Baza!F66</f>
        <v>Cisowianka but. Szklana</v>
      </c>
      <c r="F71" s="135"/>
      <c r="G71" s="43" t="str">
        <f>Baza!G66</f>
        <v>0,7 l</v>
      </c>
      <c r="H71" s="44">
        <f>Baza!H66</f>
        <v>2.2400000000000002</v>
      </c>
      <c r="I71" s="44">
        <f>Baza!I66</f>
        <v>2.7552000000000003</v>
      </c>
      <c r="J71" s="86"/>
      <c r="K71" s="81">
        <f t="shared" si="0"/>
        <v>0</v>
      </c>
    </row>
    <row r="72" spans="2:11" x14ac:dyDescent="0.25">
      <c r="B72" s="172"/>
      <c r="C72" s="167"/>
      <c r="D72" s="95" t="str">
        <f>Baza!D67</f>
        <v>gnk0250</v>
      </c>
      <c r="E72" s="134" t="str">
        <f>Baza!F67</f>
        <v>Nałęczowianka</v>
      </c>
      <c r="F72" s="135"/>
      <c r="G72" s="43" t="str">
        <f>Baza!G67</f>
        <v>0,5 l</v>
      </c>
      <c r="H72" s="44">
        <f>Baza!H67</f>
        <v>1.05</v>
      </c>
      <c r="I72" s="44">
        <f>Baza!I67</f>
        <v>1.2915000000000001</v>
      </c>
      <c r="J72" s="86"/>
      <c r="K72" s="81">
        <f t="shared" si="0"/>
        <v>0</v>
      </c>
    </row>
    <row r="73" spans="2:11" x14ac:dyDescent="0.25">
      <c r="B73" s="172"/>
      <c r="C73" s="167"/>
      <c r="D73" s="95" t="str">
        <f>Baza!D68</f>
        <v>gnk0240</v>
      </c>
      <c r="E73" s="134" t="str">
        <f>Baza!F68</f>
        <v>Nałęczowianka</v>
      </c>
      <c r="F73" s="135"/>
      <c r="G73" s="43" t="str">
        <f>Baza!G68</f>
        <v>1,5 l</v>
      </c>
      <c r="H73" s="44">
        <f>Baza!H68</f>
        <v>1.31</v>
      </c>
      <c r="I73" s="44">
        <f>Baza!I68</f>
        <v>1.6113</v>
      </c>
      <c r="J73" s="86"/>
      <c r="K73" s="81">
        <f t="shared" ref="K73:K126" si="1">ROUND(I73*J73,2)</f>
        <v>0</v>
      </c>
    </row>
    <row r="74" spans="2:11" x14ac:dyDescent="0.25">
      <c r="B74" s="172"/>
      <c r="C74" s="167"/>
      <c r="D74" s="95" t="str">
        <f>Baza!D69</f>
        <v>gnk0640</v>
      </c>
      <c r="E74" s="134" t="str">
        <f>Baza!F69</f>
        <v>Żywiec Zdrój</v>
      </c>
      <c r="F74" s="135"/>
      <c r="G74" s="43" t="str">
        <f>Baza!G69</f>
        <v>0,5 l</v>
      </c>
      <c r="H74" s="44">
        <f>Baza!H69</f>
        <v>1.26</v>
      </c>
      <c r="I74" s="44">
        <f>Baza!I69</f>
        <v>1.5498000000000001</v>
      </c>
      <c r="J74" s="86"/>
      <c r="K74" s="81">
        <f t="shared" si="1"/>
        <v>0</v>
      </c>
    </row>
    <row r="75" spans="2:11" x14ac:dyDescent="0.25">
      <c r="B75" s="172"/>
      <c r="C75" s="167"/>
      <c r="D75" s="95" t="str">
        <f>Baza!D70</f>
        <v>gnk0650</v>
      </c>
      <c r="E75" s="134" t="str">
        <f>Baza!F70</f>
        <v>Żywiec Zdrój</v>
      </c>
      <c r="F75" s="135"/>
      <c r="G75" s="43" t="str">
        <f>Baza!G70</f>
        <v>1,5 l</v>
      </c>
      <c r="H75" s="44">
        <f>Baza!H70</f>
        <v>1.64</v>
      </c>
      <c r="I75" s="44">
        <f>Baza!I70</f>
        <v>2.0171999999999999</v>
      </c>
      <c r="J75" s="86"/>
      <c r="K75" s="81">
        <f t="shared" si="1"/>
        <v>0</v>
      </c>
    </row>
    <row r="76" spans="2:11" x14ac:dyDescent="0.25">
      <c r="B76" s="172"/>
      <c r="C76" s="167"/>
      <c r="D76" s="95" t="str">
        <f>Baza!D71</f>
        <v>gnk0160</v>
      </c>
      <c r="E76" s="134" t="str">
        <f>Baza!F71</f>
        <v>Kropla Beskidu but. Szklana</v>
      </c>
      <c r="F76" s="135"/>
      <c r="G76" s="43" t="str">
        <f>Baza!G71</f>
        <v>0,25 l</v>
      </c>
      <c r="H76" s="44">
        <f>Baza!H71</f>
        <v>1.23</v>
      </c>
      <c r="I76" s="44">
        <f>Baza!I71</f>
        <v>1.5128999999999999</v>
      </c>
      <c r="J76" s="86"/>
      <c r="K76" s="81">
        <f t="shared" si="1"/>
        <v>0</v>
      </c>
    </row>
    <row r="77" spans="2:11" x14ac:dyDescent="0.25">
      <c r="B77" s="172"/>
      <c r="C77" s="167"/>
      <c r="D77" s="95" t="str">
        <f>Baza!D72</f>
        <v>gnk0180</v>
      </c>
      <c r="E77" s="134" t="str">
        <f>Baza!F72</f>
        <v>Kropla Beskidu</v>
      </c>
      <c r="F77" s="135"/>
      <c r="G77" s="43" t="str">
        <f>Baza!G72</f>
        <v>0,5 l</v>
      </c>
      <c r="H77" s="44">
        <f>Baza!H72</f>
        <v>1.55</v>
      </c>
      <c r="I77" s="44">
        <f>Baza!I72</f>
        <v>1.9065000000000001</v>
      </c>
      <c r="J77" s="86"/>
      <c r="K77" s="81">
        <f t="shared" si="1"/>
        <v>0</v>
      </c>
    </row>
    <row r="78" spans="2:11" ht="15.75" thickBot="1" x14ac:dyDescent="0.3">
      <c r="B78" s="172"/>
      <c r="C78" s="168"/>
      <c r="D78" s="97" t="str">
        <f>Baza!D73</f>
        <v>gnk0200</v>
      </c>
      <c r="E78" s="136" t="str">
        <f>Baza!F73</f>
        <v>Kropla Beskidu</v>
      </c>
      <c r="F78" s="137"/>
      <c r="G78" s="47" t="str">
        <f>Baza!G73</f>
        <v>1,75 l</v>
      </c>
      <c r="H78" s="48">
        <f>Baza!H73</f>
        <v>1.9</v>
      </c>
      <c r="I78" s="48">
        <f>Baza!I73</f>
        <v>2.3369999999999997</v>
      </c>
      <c r="J78" s="88"/>
      <c r="K78" s="83">
        <f t="shared" si="1"/>
        <v>0</v>
      </c>
    </row>
    <row r="79" spans="2:11" x14ac:dyDescent="0.25">
      <c r="B79" s="172"/>
      <c r="C79" s="166" t="str">
        <f>Baza!C74</f>
        <v>Lekkogazowana</v>
      </c>
      <c r="D79" s="96" t="str">
        <f>Baza!D74</f>
        <v>gnk0840</v>
      </c>
      <c r="E79" s="146" t="str">
        <f>Baza!F74</f>
        <v>Cisowianka</v>
      </c>
      <c r="F79" s="147"/>
      <c r="G79" s="45" t="str">
        <f>Baza!G74</f>
        <v>0,5 l</v>
      </c>
      <c r="H79" s="46">
        <f>Baza!H74</f>
        <v>0.83</v>
      </c>
      <c r="I79" s="46">
        <f>Baza!I74</f>
        <v>1.0208999999999999</v>
      </c>
      <c r="J79" s="87"/>
      <c r="K79" s="82">
        <f t="shared" si="1"/>
        <v>0</v>
      </c>
    </row>
    <row r="80" spans="2:11" x14ac:dyDescent="0.25">
      <c r="B80" s="172"/>
      <c r="C80" s="167"/>
      <c r="D80" s="95" t="str">
        <f>Baza!D75</f>
        <v>gnk0611</v>
      </c>
      <c r="E80" s="134" t="str">
        <f>Baza!F75</f>
        <v>Cisowianka</v>
      </c>
      <c r="F80" s="135"/>
      <c r="G80" s="43" t="str">
        <f>Baza!G75</f>
        <v>1,5 l</v>
      </c>
      <c r="H80" s="44">
        <f>Baza!H75</f>
        <v>1.18</v>
      </c>
      <c r="I80" s="44">
        <f>Baza!I75</f>
        <v>1.4513999999999998</v>
      </c>
      <c r="J80" s="86"/>
      <c r="K80" s="81">
        <f t="shared" si="1"/>
        <v>0</v>
      </c>
    </row>
    <row r="81" spans="2:11" x14ac:dyDescent="0.25">
      <c r="B81" s="172"/>
      <c r="C81" s="167"/>
      <c r="D81" s="95" t="str">
        <f>Baza!D76</f>
        <v>gnk0900</v>
      </c>
      <c r="E81" s="134" t="str">
        <f>Baza!F76</f>
        <v>Cisowianka musująca Parlage</v>
      </c>
      <c r="F81" s="135"/>
      <c r="G81" s="43" t="str">
        <f>Baza!G76</f>
        <v>0,7 l</v>
      </c>
      <c r="H81" s="44">
        <f>Baza!H76</f>
        <v>1.21</v>
      </c>
      <c r="I81" s="44">
        <f>Baza!I76</f>
        <v>1.4883</v>
      </c>
      <c r="J81" s="86"/>
      <c r="K81" s="81">
        <f t="shared" si="1"/>
        <v>0</v>
      </c>
    </row>
    <row r="82" spans="2:11" x14ac:dyDescent="0.25">
      <c r="B82" s="172"/>
      <c r="C82" s="167"/>
      <c r="D82" s="95" t="str">
        <f>Baza!D77</f>
        <v>gnk0860</v>
      </c>
      <c r="E82" s="134" t="str">
        <f>Baza!F77</f>
        <v>Cisowianka musująca Parlage but. Szklana</v>
      </c>
      <c r="F82" s="135"/>
      <c r="G82" s="43" t="str">
        <f>Baza!G77</f>
        <v>0,3 l</v>
      </c>
      <c r="H82" s="44">
        <f>Baza!H77</f>
        <v>1.54</v>
      </c>
      <c r="I82" s="44">
        <f>Baza!I77</f>
        <v>1.8942000000000001</v>
      </c>
      <c r="J82" s="86"/>
      <c r="K82" s="81">
        <f t="shared" si="1"/>
        <v>0</v>
      </c>
    </row>
    <row r="83" spans="2:11" x14ac:dyDescent="0.25">
      <c r="B83" s="172"/>
      <c r="C83" s="167"/>
      <c r="D83" s="95" t="str">
        <f>Baza!D78</f>
        <v>gnk0880</v>
      </c>
      <c r="E83" s="134" t="str">
        <f>Baza!F78</f>
        <v>Cisowianka musująca Parlage but. Szklana</v>
      </c>
      <c r="F83" s="135"/>
      <c r="G83" s="43" t="str">
        <f>Baza!G78</f>
        <v>0,7 l</v>
      </c>
      <c r="H83" s="44">
        <f>Baza!H78</f>
        <v>2.36</v>
      </c>
      <c r="I83" s="44">
        <f>Baza!I78</f>
        <v>2.9027999999999996</v>
      </c>
      <c r="J83" s="86"/>
      <c r="K83" s="81">
        <f t="shared" si="1"/>
        <v>0</v>
      </c>
    </row>
    <row r="84" spans="2:11" x14ac:dyDescent="0.25">
      <c r="B84" s="172"/>
      <c r="C84" s="167"/>
      <c r="D84" s="95" t="str">
        <f>Baza!D79</f>
        <v>gnk0660</v>
      </c>
      <c r="E84" s="134" t="str">
        <f>Baza!F79</f>
        <v>Muszynianka niskonasycona</v>
      </c>
      <c r="F84" s="135"/>
      <c r="G84" s="43" t="str">
        <f>Baza!G79</f>
        <v>0,6 l</v>
      </c>
      <c r="H84" s="44">
        <f>Baza!H79</f>
        <v>1.29</v>
      </c>
      <c r="I84" s="44">
        <f>Baza!I79</f>
        <v>1.5867</v>
      </c>
      <c r="J84" s="86"/>
      <c r="K84" s="81">
        <f t="shared" si="1"/>
        <v>0</v>
      </c>
    </row>
    <row r="85" spans="2:11" x14ac:dyDescent="0.25">
      <c r="B85" s="172"/>
      <c r="C85" s="167"/>
      <c r="D85" s="95" t="str">
        <f>Baza!D80</f>
        <v>gnk0670</v>
      </c>
      <c r="E85" s="134" t="str">
        <f>Baza!F80</f>
        <v>Muszynianka niskonasycona</v>
      </c>
      <c r="F85" s="135"/>
      <c r="G85" s="43" t="str">
        <f>Baza!G80</f>
        <v>1,5 l</v>
      </c>
      <c r="H85" s="44">
        <f>Baza!H80</f>
        <v>1.69</v>
      </c>
      <c r="I85" s="44">
        <f>Baza!I80</f>
        <v>2.0787</v>
      </c>
      <c r="J85" s="86"/>
      <c r="K85" s="81">
        <f t="shared" si="1"/>
        <v>0</v>
      </c>
    </row>
    <row r="86" spans="2:11" ht="15.75" thickBot="1" x14ac:dyDescent="0.3">
      <c r="B86" s="172"/>
      <c r="C86" s="168"/>
      <c r="D86" s="97" t="str">
        <f>Baza!D81</f>
        <v>gnk0680</v>
      </c>
      <c r="E86" s="136" t="str">
        <f>Baza!F81</f>
        <v>Muszynianka średnionasycona (niebieska)</v>
      </c>
      <c r="F86" s="137"/>
      <c r="G86" s="47" t="str">
        <f>Baza!G81</f>
        <v>1,5 l</v>
      </c>
      <c r="H86" s="48">
        <f>Baza!H81</f>
        <v>1.66</v>
      </c>
      <c r="I86" s="48">
        <f>Baza!I81</f>
        <v>2.0417999999999998</v>
      </c>
      <c r="J86" s="88"/>
      <c r="K86" s="83">
        <f t="shared" si="1"/>
        <v>0</v>
      </c>
    </row>
    <row r="87" spans="2:11" x14ac:dyDescent="0.25">
      <c r="B87" s="172"/>
      <c r="C87" s="166" t="str">
        <f>Baza!C82</f>
        <v>Gazowana</v>
      </c>
      <c r="D87" s="96" t="str">
        <f>Baza!D82</f>
        <v>gnk0580</v>
      </c>
      <c r="E87" s="146" t="str">
        <f>Baza!F82</f>
        <v>Cisowianka</v>
      </c>
      <c r="F87" s="147"/>
      <c r="G87" s="45" t="str">
        <f>Baza!G82</f>
        <v>0,5 l</v>
      </c>
      <c r="H87" s="46">
        <f>Baza!H82</f>
        <v>0.83</v>
      </c>
      <c r="I87" s="46">
        <f>Baza!I82</f>
        <v>1.0208999999999999</v>
      </c>
      <c r="J87" s="87"/>
      <c r="K87" s="82">
        <f t="shared" si="1"/>
        <v>0</v>
      </c>
    </row>
    <row r="88" spans="2:11" x14ac:dyDescent="0.25">
      <c r="B88" s="172"/>
      <c r="C88" s="167"/>
      <c r="D88" s="95" t="str">
        <f>Baza!D83</f>
        <v>gnk0590</v>
      </c>
      <c r="E88" s="134" t="str">
        <f>Baza!F83</f>
        <v>Cisowianka</v>
      </c>
      <c r="F88" s="135"/>
      <c r="G88" s="43" t="str">
        <f>Baza!G83</f>
        <v>1,5 l</v>
      </c>
      <c r="H88" s="44">
        <f>Baza!H83</f>
        <v>1.18</v>
      </c>
      <c r="I88" s="44">
        <f>Baza!I83</f>
        <v>1.4513999999999998</v>
      </c>
      <c r="J88" s="86"/>
      <c r="K88" s="81">
        <f t="shared" si="1"/>
        <v>0</v>
      </c>
    </row>
    <row r="89" spans="2:11" x14ac:dyDescent="0.25">
      <c r="B89" s="172"/>
      <c r="C89" s="167"/>
      <c r="D89" s="95" t="str">
        <f>Baza!D84</f>
        <v>gnk0861</v>
      </c>
      <c r="E89" s="134" t="str">
        <f>Baza!F84</f>
        <v>Cisowianka silnie gazowana but. Szklana</v>
      </c>
      <c r="F89" s="135"/>
      <c r="G89" s="43" t="str">
        <f>Baza!G84</f>
        <v>0,3 l</v>
      </c>
      <c r="H89" s="44">
        <f>Baza!H84</f>
        <v>1.3</v>
      </c>
      <c r="I89" s="44">
        <f>Baza!I84</f>
        <v>1.599</v>
      </c>
      <c r="J89" s="86"/>
      <c r="K89" s="81">
        <f t="shared" si="1"/>
        <v>0</v>
      </c>
    </row>
    <row r="90" spans="2:11" x14ac:dyDescent="0.25">
      <c r="B90" s="172"/>
      <c r="C90" s="167"/>
      <c r="D90" s="95" t="str">
        <f>Baza!D85</f>
        <v>gnk0862</v>
      </c>
      <c r="E90" s="134" t="str">
        <f>Baza!F85</f>
        <v>Cisowianka silnie gazowana but. Szklana</v>
      </c>
      <c r="F90" s="135"/>
      <c r="G90" s="43" t="str">
        <f>Baza!G85</f>
        <v>0,7 l</v>
      </c>
      <c r="H90" s="44">
        <f>Baza!H85</f>
        <v>1.93</v>
      </c>
      <c r="I90" s="44">
        <f>Baza!I85</f>
        <v>2.3738999999999999</v>
      </c>
      <c r="J90" s="86"/>
      <c r="K90" s="81">
        <f t="shared" si="1"/>
        <v>0</v>
      </c>
    </row>
    <row r="91" spans="2:11" x14ac:dyDescent="0.25">
      <c r="B91" s="172"/>
      <c r="C91" s="167"/>
      <c r="D91" s="95" t="str">
        <f>Baza!D86</f>
        <v>gnk0230</v>
      </c>
      <c r="E91" s="134" t="str">
        <f>Baza!F86</f>
        <v>Nalęczowianka</v>
      </c>
      <c r="F91" s="135"/>
      <c r="G91" s="43" t="str">
        <f>Baza!G86</f>
        <v>0,5 l</v>
      </c>
      <c r="H91" s="44">
        <f>Baza!H86</f>
        <v>1.05</v>
      </c>
      <c r="I91" s="44">
        <f>Baza!I86</f>
        <v>1.2915000000000001</v>
      </c>
      <c r="J91" s="86"/>
      <c r="K91" s="81">
        <f t="shared" si="1"/>
        <v>0</v>
      </c>
    </row>
    <row r="92" spans="2:11" x14ac:dyDescent="0.25">
      <c r="B92" s="172"/>
      <c r="C92" s="167"/>
      <c r="D92" s="95" t="str">
        <f>Baza!D87</f>
        <v>gnk0220</v>
      </c>
      <c r="E92" s="134" t="str">
        <f>Baza!F87</f>
        <v>Nalęczowianka</v>
      </c>
      <c r="F92" s="135"/>
      <c r="G92" s="43" t="str">
        <f>Baza!G87</f>
        <v>1,5 l</v>
      </c>
      <c r="H92" s="44">
        <f>Baza!H87</f>
        <v>1.31</v>
      </c>
      <c r="I92" s="44">
        <f>Baza!I87</f>
        <v>1.6113</v>
      </c>
      <c r="J92" s="86"/>
      <c r="K92" s="81">
        <f t="shared" si="1"/>
        <v>0</v>
      </c>
    </row>
    <row r="93" spans="2:11" x14ac:dyDescent="0.25">
      <c r="B93" s="172"/>
      <c r="C93" s="167"/>
      <c r="D93" s="95" t="str">
        <f>Baza!D88</f>
        <v>gnk0620</v>
      </c>
      <c r="E93" s="134" t="str">
        <f>Baza!F88</f>
        <v>Żywiec Zdrój</v>
      </c>
      <c r="F93" s="135"/>
      <c r="G93" s="43" t="str">
        <f>Baza!G88</f>
        <v>0,5 l</v>
      </c>
      <c r="H93" s="44">
        <f>Baza!H88</f>
        <v>1.26</v>
      </c>
      <c r="I93" s="44">
        <f>Baza!I88</f>
        <v>1.5498000000000001</v>
      </c>
      <c r="J93" s="86"/>
      <c r="K93" s="81">
        <f t="shared" si="1"/>
        <v>0</v>
      </c>
    </row>
    <row r="94" spans="2:11" x14ac:dyDescent="0.25">
      <c r="B94" s="172"/>
      <c r="C94" s="167"/>
      <c r="D94" s="95" t="str">
        <f>Baza!D89</f>
        <v>gnk0630</v>
      </c>
      <c r="E94" s="134" t="str">
        <f>Baza!F89</f>
        <v>Żywiec Zdrój</v>
      </c>
      <c r="F94" s="135"/>
      <c r="G94" s="43" t="str">
        <f>Baza!G89</f>
        <v>1,5 l</v>
      </c>
      <c r="H94" s="44">
        <f>Baza!H89</f>
        <v>1.64</v>
      </c>
      <c r="I94" s="44">
        <f>Baza!I89</f>
        <v>2.0171999999999999</v>
      </c>
      <c r="J94" s="86"/>
      <c r="K94" s="81">
        <f t="shared" si="1"/>
        <v>0</v>
      </c>
    </row>
    <row r="95" spans="2:11" x14ac:dyDescent="0.25">
      <c r="B95" s="172"/>
      <c r="C95" s="167"/>
      <c r="D95" s="95" t="str">
        <f>Baza!D90</f>
        <v>gnk0170</v>
      </c>
      <c r="E95" s="134" t="str">
        <f>Baza!F90</f>
        <v>Kropla Beskidu but. Szklana</v>
      </c>
      <c r="F95" s="135"/>
      <c r="G95" s="43" t="str">
        <f>Baza!G90</f>
        <v>0,25 l</v>
      </c>
      <c r="H95" s="44">
        <f>Baza!H90</f>
        <v>1.23</v>
      </c>
      <c r="I95" s="44">
        <f>Baza!I90</f>
        <v>1.5128999999999999</v>
      </c>
      <c r="J95" s="86"/>
      <c r="K95" s="81">
        <f t="shared" si="1"/>
        <v>0</v>
      </c>
    </row>
    <row r="96" spans="2:11" x14ac:dyDescent="0.25">
      <c r="B96" s="172"/>
      <c r="C96" s="167"/>
      <c r="D96" s="95" t="str">
        <f>Baza!D91</f>
        <v>gnk0190</v>
      </c>
      <c r="E96" s="134" t="str">
        <f>Baza!F91</f>
        <v>Kropla Beskidu</v>
      </c>
      <c r="F96" s="135"/>
      <c r="G96" s="43" t="str">
        <f>Baza!G91</f>
        <v>0,5 l</v>
      </c>
      <c r="H96" s="44">
        <f>Baza!H91</f>
        <v>1.55</v>
      </c>
      <c r="I96" s="44">
        <f>Baza!I91</f>
        <v>1.9065000000000001</v>
      </c>
      <c r="J96" s="86"/>
      <c r="K96" s="81">
        <f t="shared" si="1"/>
        <v>0</v>
      </c>
    </row>
    <row r="97" spans="2:11" ht="15.75" thickBot="1" x14ac:dyDescent="0.3">
      <c r="B97" s="172"/>
      <c r="C97" s="168"/>
      <c r="D97" s="97" t="str">
        <f>Baza!D92</f>
        <v>gnk0210</v>
      </c>
      <c r="E97" s="136" t="str">
        <f>Baza!F92</f>
        <v>Kropla Beskidu</v>
      </c>
      <c r="F97" s="137"/>
      <c r="G97" s="47" t="str">
        <f>Baza!G92</f>
        <v>1,75 l</v>
      </c>
      <c r="H97" s="48">
        <f>Baza!H92</f>
        <v>1.9</v>
      </c>
      <c r="I97" s="48">
        <f>Baza!I92</f>
        <v>2.3369999999999997</v>
      </c>
      <c r="J97" s="88"/>
      <c r="K97" s="83">
        <f t="shared" si="1"/>
        <v>0</v>
      </c>
    </row>
    <row r="98" spans="2:11" x14ac:dyDescent="0.25">
      <c r="B98" s="174" t="str">
        <f>Baza!B93</f>
        <v>Napoje</v>
      </c>
      <c r="C98" s="166" t="str">
        <f>Baza!C93</f>
        <v>Nestea</v>
      </c>
      <c r="D98" s="96" t="str">
        <f>Baza!D93</f>
        <v>gnk0280</v>
      </c>
      <c r="E98" s="146" t="str">
        <f>Baza!F93</f>
        <v>Cytrynowa</v>
      </c>
      <c r="F98" s="147"/>
      <c r="G98" s="45" t="str">
        <f>Baza!G93</f>
        <v>0,5 l</v>
      </c>
      <c r="H98" s="46">
        <f>Baza!H93</f>
        <v>2.86</v>
      </c>
      <c r="I98" s="46">
        <f>Baza!I93</f>
        <v>3.5177999999999998</v>
      </c>
      <c r="J98" s="87"/>
      <c r="K98" s="82">
        <f t="shared" si="1"/>
        <v>0</v>
      </c>
    </row>
    <row r="99" spans="2:11" x14ac:dyDescent="0.25">
      <c r="B99" s="174"/>
      <c r="C99" s="167"/>
      <c r="D99" s="95" t="str">
        <f>Baza!D94</f>
        <v>gnk0290</v>
      </c>
      <c r="E99" s="134" t="str">
        <f>Baza!F94</f>
        <v>Brzoskwiniowa</v>
      </c>
      <c r="F99" s="135"/>
      <c r="G99" s="43" t="str">
        <f>Baza!G94</f>
        <v>0,5 l</v>
      </c>
      <c r="H99" s="44">
        <f>Baza!H94</f>
        <v>2.86</v>
      </c>
      <c r="I99" s="44">
        <f>Baza!I94</f>
        <v>3.5177999999999998</v>
      </c>
      <c r="J99" s="86"/>
      <c r="K99" s="81">
        <f t="shared" si="1"/>
        <v>0</v>
      </c>
    </row>
    <row r="100" spans="2:11" ht="15.75" thickBot="1" x14ac:dyDescent="0.3">
      <c r="B100" s="174"/>
      <c r="C100" s="168"/>
      <c r="D100" s="97" t="str">
        <f>Baza!D95</f>
        <v>gnk0300</v>
      </c>
      <c r="E100" s="136" t="str">
        <f>Baza!F95</f>
        <v>Zielono-cytrynowa</v>
      </c>
      <c r="F100" s="137"/>
      <c r="G100" s="47" t="str">
        <f>Baza!G95</f>
        <v>0,5 l</v>
      </c>
      <c r="H100" s="48">
        <f>Baza!H95</f>
        <v>2.79</v>
      </c>
      <c r="I100" s="48">
        <f>Baza!I95</f>
        <v>3.4317000000000002</v>
      </c>
      <c r="J100" s="88"/>
      <c r="K100" s="83">
        <f t="shared" si="1"/>
        <v>0</v>
      </c>
    </row>
    <row r="101" spans="2:11" x14ac:dyDescent="0.25">
      <c r="B101" s="174"/>
      <c r="C101" s="166" t="str">
        <f>Baza!C96</f>
        <v>Cappy</v>
      </c>
      <c r="D101" s="96" t="str">
        <f>Baza!D96</f>
        <v>gnk0310</v>
      </c>
      <c r="E101" s="146" t="str">
        <f>Baza!F96</f>
        <v>Sok 100% pomarańczowy</v>
      </c>
      <c r="F101" s="147"/>
      <c r="G101" s="45" t="str">
        <f>Baza!G96</f>
        <v>0,33 l</v>
      </c>
      <c r="H101" s="46">
        <f>Baza!H96</f>
        <v>2.41</v>
      </c>
      <c r="I101" s="46">
        <f>Baza!I96</f>
        <v>2.5305000000000004</v>
      </c>
      <c r="J101" s="87"/>
      <c r="K101" s="82">
        <f t="shared" si="1"/>
        <v>0</v>
      </c>
    </row>
    <row r="102" spans="2:11" x14ac:dyDescent="0.25">
      <c r="B102" s="174"/>
      <c r="C102" s="167"/>
      <c r="D102" s="95" t="str">
        <f>Baza!D97</f>
        <v>gnk0320</v>
      </c>
      <c r="E102" s="134" t="str">
        <f>Baza!F97</f>
        <v>Sok 100% jabłkowy</v>
      </c>
      <c r="F102" s="135"/>
      <c r="G102" s="43" t="str">
        <f>Baza!G97</f>
        <v>0,33 l</v>
      </c>
      <c r="H102" s="44">
        <f>Baza!H97</f>
        <v>2.41</v>
      </c>
      <c r="I102" s="44">
        <f>Baza!I97</f>
        <v>2.5305000000000004</v>
      </c>
      <c r="J102" s="86"/>
      <c r="K102" s="81">
        <f t="shared" si="1"/>
        <v>0</v>
      </c>
    </row>
    <row r="103" spans="2:11" x14ac:dyDescent="0.25">
      <c r="B103" s="174"/>
      <c r="C103" s="167"/>
      <c r="D103" s="95" t="str">
        <f>Baza!D98</f>
        <v>gnk0340</v>
      </c>
      <c r="E103" s="134" t="str">
        <f>Baza!F98</f>
        <v>Sok multiwitamina</v>
      </c>
      <c r="F103" s="135"/>
      <c r="G103" s="43" t="str">
        <f>Baza!G98</f>
        <v>0,33 l</v>
      </c>
      <c r="H103" s="44">
        <f>Baza!H98</f>
        <v>2.41</v>
      </c>
      <c r="I103" s="44">
        <f>Baza!I98</f>
        <v>2.5305000000000004</v>
      </c>
      <c r="J103" s="86"/>
      <c r="K103" s="81">
        <f t="shared" si="1"/>
        <v>0</v>
      </c>
    </row>
    <row r="104" spans="2:11" x14ac:dyDescent="0.25">
      <c r="B104" s="174"/>
      <c r="C104" s="167"/>
      <c r="D104" s="95" t="str">
        <f>Baza!D99</f>
        <v>gnk0350</v>
      </c>
      <c r="E104" s="134" t="str">
        <f>Baza!F99</f>
        <v>Sok 100% pomarańczowy</v>
      </c>
      <c r="F104" s="135"/>
      <c r="G104" s="43" t="str">
        <f>Baza!G99</f>
        <v>1 l</v>
      </c>
      <c r="H104" s="44">
        <f>Baza!H99</f>
        <v>5.39</v>
      </c>
      <c r="I104" s="44">
        <f>Baza!I99</f>
        <v>5.6594999999999995</v>
      </c>
      <c r="J104" s="86"/>
      <c r="K104" s="81">
        <f t="shared" si="1"/>
        <v>0</v>
      </c>
    </row>
    <row r="105" spans="2:11" x14ac:dyDescent="0.25">
      <c r="B105" s="174"/>
      <c r="C105" s="167"/>
      <c r="D105" s="95" t="str">
        <f>Baza!D100</f>
        <v>gnk0360</v>
      </c>
      <c r="E105" s="134" t="str">
        <f>Baza!F100</f>
        <v>Sok cała pomarańcza</v>
      </c>
      <c r="F105" s="135"/>
      <c r="G105" s="43" t="str">
        <f>Baza!G100</f>
        <v>1 l</v>
      </c>
      <c r="H105" s="44">
        <f>Baza!H100</f>
        <v>6.14</v>
      </c>
      <c r="I105" s="44">
        <f>Baza!I100</f>
        <v>6.4470000000000001</v>
      </c>
      <c r="J105" s="86"/>
      <c r="K105" s="81">
        <f t="shared" si="1"/>
        <v>0</v>
      </c>
    </row>
    <row r="106" spans="2:11" x14ac:dyDescent="0.25">
      <c r="B106" s="174"/>
      <c r="C106" s="167"/>
      <c r="D106" s="95" t="str">
        <f>Baza!D101</f>
        <v>gnk0370</v>
      </c>
      <c r="E106" s="134" t="str">
        <f>Baza!F101</f>
        <v>Sok 100% jabłkowy</v>
      </c>
      <c r="F106" s="135"/>
      <c r="G106" s="43" t="str">
        <f>Baza!G101</f>
        <v>1 l</v>
      </c>
      <c r="H106" s="44">
        <f>Baza!H101</f>
        <v>4.1500000000000004</v>
      </c>
      <c r="I106" s="44">
        <f>Baza!I101</f>
        <v>4.3575000000000008</v>
      </c>
      <c r="J106" s="86"/>
      <c r="K106" s="81">
        <f t="shared" si="1"/>
        <v>0</v>
      </c>
    </row>
    <row r="107" spans="2:11" x14ac:dyDescent="0.25">
      <c r="B107" s="174"/>
      <c r="C107" s="167"/>
      <c r="D107" s="95" t="str">
        <f>Baza!D102</f>
        <v>gnk0380</v>
      </c>
      <c r="E107" s="134" t="str">
        <f>Baza!F102</f>
        <v>Sok czarna porzeczka</v>
      </c>
      <c r="F107" s="135"/>
      <c r="G107" s="43" t="str">
        <f>Baza!G102</f>
        <v>1 l</v>
      </c>
      <c r="H107" s="44">
        <f>Baza!H102</f>
        <v>5.24</v>
      </c>
      <c r="I107" s="44">
        <f>Baza!I102</f>
        <v>5.5020000000000007</v>
      </c>
      <c r="J107" s="86"/>
      <c r="K107" s="81">
        <f t="shared" si="1"/>
        <v>0</v>
      </c>
    </row>
    <row r="108" spans="2:11" ht="15.75" thickBot="1" x14ac:dyDescent="0.3">
      <c r="B108" s="174"/>
      <c r="C108" s="168"/>
      <c r="D108" s="97" t="str">
        <f>Baza!D103</f>
        <v>gnk0390</v>
      </c>
      <c r="E108" s="136" t="str">
        <f>Baza!F103</f>
        <v>Sok grejpfrutowy</v>
      </c>
      <c r="F108" s="137"/>
      <c r="G108" s="47" t="str">
        <f>Baza!G103</f>
        <v>1 l</v>
      </c>
      <c r="H108" s="48">
        <f>Baza!H103</f>
        <v>5.03</v>
      </c>
      <c r="I108" s="48">
        <f>Baza!I103</f>
        <v>5.2815000000000003</v>
      </c>
      <c r="J108" s="88"/>
      <c r="K108" s="83">
        <f t="shared" si="1"/>
        <v>0</v>
      </c>
    </row>
    <row r="109" spans="2:11" x14ac:dyDescent="0.25">
      <c r="B109" s="174"/>
      <c r="C109" s="166" t="str">
        <f>Baza!C104</f>
        <v>Tymbark</v>
      </c>
      <c r="D109" s="96" t="str">
        <f>Baza!D104</f>
        <v>gnk0690</v>
      </c>
      <c r="E109" s="146" t="str">
        <f>Baza!F104</f>
        <v>Sok pomarańczowy</v>
      </c>
      <c r="F109" s="147"/>
      <c r="G109" s="45" t="str">
        <f>Baza!G104</f>
        <v>0,3 l</v>
      </c>
      <c r="H109" s="46">
        <f>Baza!H104</f>
        <v>1.78</v>
      </c>
      <c r="I109" s="46">
        <f>Baza!I104</f>
        <v>1.8690000000000002</v>
      </c>
      <c r="J109" s="87"/>
      <c r="K109" s="82">
        <f t="shared" si="1"/>
        <v>0</v>
      </c>
    </row>
    <row r="110" spans="2:11" x14ac:dyDescent="0.25">
      <c r="B110" s="174"/>
      <c r="C110" s="167"/>
      <c r="D110" s="95" t="str">
        <f>Baza!D105</f>
        <v>gnk0700</v>
      </c>
      <c r="E110" s="134" t="str">
        <f>Baza!F105</f>
        <v>Sok jabłkowy</v>
      </c>
      <c r="F110" s="135"/>
      <c r="G110" s="43" t="str">
        <f>Baza!G105</f>
        <v>0,3 l</v>
      </c>
      <c r="H110" s="44">
        <f>Baza!H105</f>
        <v>1.78</v>
      </c>
      <c r="I110" s="44">
        <f>Baza!I105</f>
        <v>1.8690000000000002</v>
      </c>
      <c r="J110" s="86"/>
      <c r="K110" s="81">
        <f t="shared" si="1"/>
        <v>0</v>
      </c>
    </row>
    <row r="111" spans="2:11" x14ac:dyDescent="0.25">
      <c r="B111" s="174"/>
      <c r="C111" s="167"/>
      <c r="D111" s="95" t="str">
        <f>Baza!D106</f>
        <v>gnk0710</v>
      </c>
      <c r="E111" s="134" t="str">
        <f>Baza!F106</f>
        <v>Nekrat czarna porzeczka</v>
      </c>
      <c r="F111" s="135"/>
      <c r="G111" s="43" t="str">
        <f>Baza!G106</f>
        <v>0,3 l</v>
      </c>
      <c r="H111" s="44">
        <f>Baza!H106</f>
        <v>1.78</v>
      </c>
      <c r="I111" s="44">
        <f>Baza!I106</f>
        <v>1.8690000000000002</v>
      </c>
      <c r="J111" s="86"/>
      <c r="K111" s="81">
        <f t="shared" si="1"/>
        <v>0</v>
      </c>
    </row>
    <row r="112" spans="2:11" x14ac:dyDescent="0.25">
      <c r="B112" s="174"/>
      <c r="C112" s="167"/>
      <c r="D112" s="95" t="str">
        <f>Baza!D107</f>
        <v>gnk0720</v>
      </c>
      <c r="E112" s="134" t="str">
        <f>Baza!F107</f>
        <v>Sok świeży pomidor</v>
      </c>
      <c r="F112" s="135"/>
      <c r="G112" s="43" t="str">
        <f>Baza!G107</f>
        <v>0,3 l</v>
      </c>
      <c r="H112" s="44">
        <f>Baza!H107</f>
        <v>1.78</v>
      </c>
      <c r="I112" s="44">
        <f>Baza!I107</f>
        <v>1.8690000000000002</v>
      </c>
      <c r="J112" s="86"/>
      <c r="K112" s="81">
        <f t="shared" si="1"/>
        <v>0</v>
      </c>
    </row>
    <row r="113" spans="1:12" x14ac:dyDescent="0.25">
      <c r="B113" s="174"/>
      <c r="C113" s="167"/>
      <c r="D113" s="95" t="str">
        <f>Baza!D108</f>
        <v>gnk0730</v>
      </c>
      <c r="E113" s="134" t="str">
        <f>Baza!F108</f>
        <v>Nektar czerwony grejpfrut</v>
      </c>
      <c r="F113" s="135"/>
      <c r="G113" s="43" t="str">
        <f>Baza!G108</f>
        <v>0,3 l</v>
      </c>
      <c r="H113" s="44">
        <f>Baza!H108</f>
        <v>1.78</v>
      </c>
      <c r="I113" s="44">
        <f>Baza!I108</f>
        <v>1.8690000000000002</v>
      </c>
      <c r="J113" s="86"/>
      <c r="K113" s="81">
        <f t="shared" si="1"/>
        <v>0</v>
      </c>
    </row>
    <row r="114" spans="1:12" x14ac:dyDescent="0.25">
      <c r="B114" s="174"/>
      <c r="C114" s="167"/>
      <c r="D114" s="95" t="str">
        <f>Baza!D109</f>
        <v>gnk0760</v>
      </c>
      <c r="E114" s="134" t="str">
        <f>Baza!F109</f>
        <v>Sok pomarańczowy</v>
      </c>
      <c r="F114" s="135"/>
      <c r="G114" s="43" t="str">
        <f>Baza!G109</f>
        <v>1 l</v>
      </c>
      <c r="H114" s="44">
        <f>Baza!H109</f>
        <v>4.6500000000000004</v>
      </c>
      <c r="I114" s="44">
        <f>Baza!I109</f>
        <v>4.8825000000000003</v>
      </c>
      <c r="J114" s="86"/>
      <c r="K114" s="81">
        <f t="shared" si="1"/>
        <v>0</v>
      </c>
    </row>
    <row r="115" spans="1:12" x14ac:dyDescent="0.25">
      <c r="B115" s="174"/>
      <c r="C115" s="167"/>
      <c r="D115" s="95" t="str">
        <f>Baza!D110</f>
        <v>gnk0770</v>
      </c>
      <c r="E115" s="134" t="str">
        <f>Baza!F110</f>
        <v>Sok jabłkowy</v>
      </c>
      <c r="F115" s="135"/>
      <c r="G115" s="43" t="str">
        <f>Baza!G110</f>
        <v>1 l</v>
      </c>
      <c r="H115" s="44">
        <f>Baza!H110</f>
        <v>3.58</v>
      </c>
      <c r="I115" s="44">
        <f>Baza!I110</f>
        <v>3.7590000000000003</v>
      </c>
      <c r="J115" s="86"/>
      <c r="K115" s="81">
        <f t="shared" si="1"/>
        <v>0</v>
      </c>
    </row>
    <row r="116" spans="1:12" x14ac:dyDescent="0.25">
      <c r="B116" s="174"/>
      <c r="C116" s="167"/>
      <c r="D116" s="95" t="str">
        <f>Baza!D111</f>
        <v>gnk0780</v>
      </c>
      <c r="E116" s="134" t="str">
        <f>Baza!F111</f>
        <v>Nektar czarna porzeczka</v>
      </c>
      <c r="F116" s="135"/>
      <c r="G116" s="43" t="str">
        <f>Baza!G111</f>
        <v>1 l</v>
      </c>
      <c r="H116" s="44">
        <f>Baza!H111</f>
        <v>4.6500000000000004</v>
      </c>
      <c r="I116" s="44">
        <f>Baza!I111</f>
        <v>4.8825000000000003</v>
      </c>
      <c r="J116" s="86"/>
      <c r="K116" s="81">
        <f t="shared" si="1"/>
        <v>0</v>
      </c>
    </row>
    <row r="117" spans="1:12" x14ac:dyDescent="0.25">
      <c r="B117" s="174"/>
      <c r="C117" s="167"/>
      <c r="D117" s="95" t="str">
        <f>Baza!D112</f>
        <v>gnk0790</v>
      </c>
      <c r="E117" s="134" t="str">
        <f>Baza!F112</f>
        <v>Sok 100% czerwony grejpfrut</v>
      </c>
      <c r="F117" s="135"/>
      <c r="G117" s="43" t="str">
        <f>Baza!G112</f>
        <v>1 l</v>
      </c>
      <c r="H117" s="44">
        <f>Baza!H112</f>
        <v>4.45</v>
      </c>
      <c r="I117" s="44">
        <f>Baza!I112</f>
        <v>4.6725000000000003</v>
      </c>
      <c r="J117" s="86"/>
      <c r="K117" s="81">
        <f t="shared" si="1"/>
        <v>0</v>
      </c>
    </row>
    <row r="118" spans="1:12" x14ac:dyDescent="0.25">
      <c r="B118" s="174"/>
      <c r="C118" s="167"/>
      <c r="D118" s="95" t="str">
        <f>Baza!D113</f>
        <v>gnk0800</v>
      </c>
      <c r="E118" s="134" t="str">
        <f>Baza!F113</f>
        <v>Sok pomidorowy</v>
      </c>
      <c r="F118" s="135"/>
      <c r="G118" s="43" t="str">
        <f>Baza!G113</f>
        <v>1 l</v>
      </c>
      <c r="H118" s="44">
        <f>Baza!H113</f>
        <v>3.58</v>
      </c>
      <c r="I118" s="44">
        <f>Baza!I113</f>
        <v>3.7590000000000003</v>
      </c>
      <c r="J118" s="86"/>
      <c r="K118" s="81">
        <f t="shared" si="1"/>
        <v>0</v>
      </c>
    </row>
    <row r="119" spans="1:12" x14ac:dyDescent="0.25">
      <c r="B119" s="174"/>
      <c r="C119" s="167"/>
      <c r="D119" s="95" t="str">
        <f>Baza!D114</f>
        <v>gnk0810</v>
      </c>
      <c r="E119" s="134" t="str">
        <f>Baza!F114</f>
        <v>Sok multiwitamina classic</v>
      </c>
      <c r="F119" s="135"/>
      <c r="G119" s="43" t="str">
        <f>Baza!G114</f>
        <v>1 l</v>
      </c>
      <c r="H119" s="44">
        <f>Baza!H114</f>
        <v>4.01</v>
      </c>
      <c r="I119" s="44">
        <f>Baza!I114</f>
        <v>4.2104999999999997</v>
      </c>
      <c r="J119" s="86"/>
      <c r="K119" s="81">
        <f t="shared" si="1"/>
        <v>0</v>
      </c>
    </row>
    <row r="120" spans="1:12" ht="15.75" thickBot="1" x14ac:dyDescent="0.3">
      <c r="B120" s="174"/>
      <c r="C120" s="168"/>
      <c r="D120" s="97" t="str">
        <f>Baza!D115</f>
        <v>gnk0830</v>
      </c>
      <c r="E120" s="136" t="str">
        <f>Baza!F115</f>
        <v>Nektar z czerwony pomarańczy sycylijskich</v>
      </c>
      <c r="F120" s="137"/>
      <c r="G120" s="47" t="str">
        <f>Baza!G115</f>
        <v>1 l</v>
      </c>
      <c r="H120" s="48">
        <f>Baza!H115</f>
        <v>4.4400000000000004</v>
      </c>
      <c r="I120" s="48">
        <f>Baza!I115</f>
        <v>4.6620000000000008</v>
      </c>
      <c r="J120" s="88"/>
      <c r="K120" s="83">
        <f t="shared" si="1"/>
        <v>0</v>
      </c>
    </row>
    <row r="121" spans="1:12" x14ac:dyDescent="0.25">
      <c r="B121" s="172" t="str">
        <f>Baza!B116</f>
        <v>Napoje gaz.</v>
      </c>
      <c r="C121" s="166" t="str">
        <f>Baza!C116</f>
        <v>Coca-Cola</v>
      </c>
      <c r="D121" s="96" t="str">
        <f>Baza!D116</f>
        <v>gnk0040</v>
      </c>
      <c r="E121" s="146" t="str">
        <f>Baza!F116</f>
        <v>Zwykła</v>
      </c>
      <c r="F121" s="147"/>
      <c r="G121" s="45" t="str">
        <f>Baza!G116</f>
        <v>0,5 l</v>
      </c>
      <c r="H121" s="46">
        <f>Baza!H116</f>
        <v>3.04</v>
      </c>
      <c r="I121" s="46">
        <f>Baza!I116</f>
        <v>3.7391999999999999</v>
      </c>
      <c r="J121" s="87"/>
      <c r="K121" s="82">
        <f t="shared" si="1"/>
        <v>0</v>
      </c>
    </row>
    <row r="122" spans="1:12" x14ac:dyDescent="0.25">
      <c r="B122" s="172"/>
      <c r="C122" s="167"/>
      <c r="D122" s="95" t="str">
        <f>Baza!D117</f>
        <v>gnk0070</v>
      </c>
      <c r="E122" s="134" t="str">
        <f>Baza!F117</f>
        <v>Zwykła</v>
      </c>
      <c r="F122" s="135"/>
      <c r="G122" s="43" t="str">
        <f>Baza!G117</f>
        <v>1 l</v>
      </c>
      <c r="H122" s="44">
        <f>Baza!H117</f>
        <v>3.98</v>
      </c>
      <c r="I122" s="44">
        <f>Baza!I117</f>
        <v>4.8953999999999995</v>
      </c>
      <c r="J122" s="86"/>
      <c r="K122" s="81">
        <f t="shared" si="1"/>
        <v>0</v>
      </c>
    </row>
    <row r="123" spans="1:12" x14ac:dyDescent="0.25">
      <c r="B123" s="172"/>
      <c r="C123" s="167"/>
      <c r="D123" s="95" t="str">
        <f>Baza!D118</f>
        <v>gnk0060</v>
      </c>
      <c r="E123" s="134" t="str">
        <f>Baza!F118</f>
        <v>Zero</v>
      </c>
      <c r="F123" s="135"/>
      <c r="G123" s="43" t="str">
        <f>Baza!G118</f>
        <v>0,5 l</v>
      </c>
      <c r="H123" s="44">
        <f>Baza!H118</f>
        <v>3.04</v>
      </c>
      <c r="I123" s="44">
        <f>Baza!I118</f>
        <v>3.7391999999999999</v>
      </c>
      <c r="J123" s="86"/>
      <c r="K123" s="81">
        <f t="shared" si="1"/>
        <v>0</v>
      </c>
    </row>
    <row r="124" spans="1:12" x14ac:dyDescent="0.25">
      <c r="B124" s="172"/>
      <c r="C124" s="167"/>
      <c r="D124" s="95" t="str">
        <f>Baza!D119</f>
        <v>gnk0090</v>
      </c>
      <c r="E124" s="134" t="str">
        <f>Baza!F119</f>
        <v>Zero</v>
      </c>
      <c r="F124" s="135"/>
      <c r="G124" s="43" t="str">
        <f>Baza!G119</f>
        <v>1 l</v>
      </c>
      <c r="H124" s="44">
        <f>Baza!H119</f>
        <v>3.98</v>
      </c>
      <c r="I124" s="44">
        <f>Baza!I119</f>
        <v>4.8953999999999995</v>
      </c>
      <c r="J124" s="86"/>
      <c r="K124" s="81">
        <f t="shared" si="1"/>
        <v>0</v>
      </c>
    </row>
    <row r="125" spans="1:12" x14ac:dyDescent="0.25">
      <c r="B125" s="172"/>
      <c r="C125" s="167"/>
      <c r="D125" s="95" t="str">
        <f>Baza!D120</f>
        <v>gnk0050</v>
      </c>
      <c r="E125" s="134" t="str">
        <f>Baza!F120</f>
        <v>Light</v>
      </c>
      <c r="F125" s="135"/>
      <c r="G125" s="43" t="str">
        <f>Baza!G120</f>
        <v>0,5 l</v>
      </c>
      <c r="H125" s="44">
        <f>Baza!H120</f>
        <v>3.04</v>
      </c>
      <c r="I125" s="44">
        <f>Baza!I120</f>
        <v>3.7391999999999999</v>
      </c>
      <c r="J125" s="86"/>
      <c r="K125" s="81">
        <f t="shared" si="1"/>
        <v>0</v>
      </c>
    </row>
    <row r="126" spans="1:12" ht="15.75" thickBot="1" x14ac:dyDescent="0.3">
      <c r="B126" s="173"/>
      <c r="C126" s="168"/>
      <c r="D126" s="97" t="str">
        <f>Baza!D121</f>
        <v>gnk0080</v>
      </c>
      <c r="E126" s="136" t="str">
        <f>Baza!F121</f>
        <v>Light</v>
      </c>
      <c r="F126" s="137"/>
      <c r="G126" s="47" t="str">
        <f>Baza!G121</f>
        <v>1 l</v>
      </c>
      <c r="H126" s="48">
        <f>Baza!H121</f>
        <v>3.63</v>
      </c>
      <c r="I126" s="48">
        <f>Baza!I121</f>
        <v>4.4649000000000001</v>
      </c>
      <c r="J126" s="88"/>
      <c r="K126" s="83">
        <f t="shared" si="1"/>
        <v>0</v>
      </c>
    </row>
    <row r="127" spans="1:12" ht="5.25" customHeight="1" thickBot="1" x14ac:dyDescent="0.3">
      <c r="A127" s="37"/>
      <c r="B127" s="38"/>
      <c r="C127" s="39"/>
      <c r="D127" s="39"/>
      <c r="E127" s="40"/>
      <c r="F127" s="40"/>
      <c r="G127" s="40"/>
      <c r="H127" s="41"/>
      <c r="I127" s="41"/>
      <c r="J127" s="40"/>
      <c r="K127" s="42"/>
      <c r="L127" s="37"/>
    </row>
    <row r="128" spans="1:12" ht="15.75" thickBot="1" x14ac:dyDescent="0.3">
      <c r="B128" s="157" t="s">
        <v>405</v>
      </c>
      <c r="C128" s="158"/>
      <c r="D128" s="158"/>
      <c r="E128" s="158"/>
      <c r="F128" s="158"/>
      <c r="G128" s="159"/>
      <c r="H128" s="169" t="s">
        <v>400</v>
      </c>
      <c r="I128" s="169"/>
      <c r="J128" s="169"/>
      <c r="K128" s="107">
        <f>SUM(K8:K126)</f>
        <v>0</v>
      </c>
    </row>
    <row r="129" spans="1:12" x14ac:dyDescent="0.25">
      <c r="B129" s="160" t="s">
        <v>383</v>
      </c>
      <c r="C129" s="161"/>
      <c r="D129" s="161"/>
      <c r="E129" s="161"/>
      <c r="F129" s="161"/>
      <c r="G129" s="161"/>
      <c r="H129" s="170" t="s">
        <v>381</v>
      </c>
      <c r="I129" s="171"/>
      <c r="J129" s="171"/>
      <c r="K129" s="108">
        <f>IF(K128&gt;=Main!F4,"GRATIS",Main!F3)</f>
        <v>11</v>
      </c>
    </row>
    <row r="130" spans="1:12" x14ac:dyDescent="0.25">
      <c r="B130" s="162"/>
      <c r="C130" s="163"/>
      <c r="D130" s="163"/>
      <c r="E130" s="163"/>
      <c r="F130" s="163"/>
      <c r="G130" s="163"/>
      <c r="H130" s="149" t="str">
        <f>IF(K128-Main!F4&gt;=0,"","Do darmowej dostawy brakuje jeszcze "&amp;ABS(ROUND(K128-Main!F4,2))&amp;" zł")</f>
        <v>Do darmowej dostawy brakuje jeszcze 300 zł</v>
      </c>
      <c r="I130" s="150"/>
      <c r="J130" s="150"/>
      <c r="K130" s="151"/>
    </row>
    <row r="131" spans="1:12" x14ac:dyDescent="0.25">
      <c r="B131" s="162"/>
      <c r="C131" s="163"/>
      <c r="D131" s="163"/>
      <c r="E131" s="163"/>
      <c r="F131" s="163"/>
      <c r="G131" s="163"/>
      <c r="H131" s="152" t="s">
        <v>392</v>
      </c>
      <c r="I131" s="153"/>
      <c r="J131" s="153"/>
      <c r="K131" s="109" t="str">
        <f>IF(K128&gt;=Main!F8,"","Brak")</f>
        <v>Brak</v>
      </c>
    </row>
    <row r="132" spans="1:12" ht="15.75" thickBot="1" x14ac:dyDescent="0.3">
      <c r="B132" s="164"/>
      <c r="C132" s="165"/>
      <c r="D132" s="165"/>
      <c r="E132" s="165"/>
      <c r="F132" s="165"/>
      <c r="G132" s="165"/>
      <c r="H132" s="154" t="str">
        <f>IF(K128-Main!F8&gt;=0,Main!F7,"Do otrzymania upominku brakuje jeszcze "&amp;ABS(ROUND(K128-Main!F8,2))&amp;" zł")</f>
        <v>Do otrzymania upominku brakuje jeszcze 500 zł</v>
      </c>
      <c r="I132" s="155"/>
      <c r="J132" s="155"/>
      <c r="K132" s="156"/>
    </row>
    <row r="133" spans="1:12" ht="5.25" customHeight="1" thickBot="1" x14ac:dyDescent="0.3">
      <c r="A133" s="10"/>
      <c r="B133" s="49"/>
      <c r="C133" s="49"/>
      <c r="D133" s="49"/>
      <c r="E133" s="49"/>
      <c r="F133" s="49"/>
      <c r="G133" s="49"/>
      <c r="H133" s="50"/>
      <c r="I133" s="50"/>
      <c r="J133" s="50"/>
      <c r="K133" s="50"/>
      <c r="L133" s="10"/>
    </row>
    <row r="134" spans="1:12" ht="15" customHeight="1" x14ac:dyDescent="0.25">
      <c r="B134" s="57"/>
      <c r="C134" s="58"/>
      <c r="D134" s="58"/>
      <c r="E134" s="59"/>
      <c r="F134" s="66"/>
      <c r="G134" s="63"/>
      <c r="H134" s="67" t="s">
        <v>401</v>
      </c>
      <c r="I134" s="53"/>
      <c r="J134" s="54"/>
      <c r="K134" s="64">
        <f ca="1">TODAY()</f>
        <v>42608</v>
      </c>
    </row>
    <row r="135" spans="1:12" ht="15.75" thickBot="1" x14ac:dyDescent="0.3">
      <c r="B135" s="60"/>
      <c r="C135" s="61"/>
      <c r="D135" s="61"/>
      <c r="E135" s="62"/>
      <c r="F135" s="66"/>
      <c r="G135" s="63"/>
      <c r="H135" s="68" t="s">
        <v>384</v>
      </c>
      <c r="I135" s="55"/>
      <c r="J135" s="56"/>
      <c r="K135" s="65">
        <f ca="1">WORKDAY(TODAY(),IF(F4=Main!C11,Main!F11,Main!F12),0)</f>
        <v>42611</v>
      </c>
    </row>
    <row r="136" spans="1:12" ht="5.25" customHeight="1" thickBot="1" x14ac:dyDescent="0.3"/>
    <row r="137" spans="1:12" x14ac:dyDescent="0.25">
      <c r="B137" s="138" t="s">
        <v>406</v>
      </c>
      <c r="C137" s="139"/>
      <c r="D137" s="139"/>
      <c r="E137" s="139"/>
      <c r="F137" s="139"/>
      <c r="G137" s="139"/>
      <c r="H137" s="139"/>
      <c r="I137" s="139"/>
      <c r="J137" s="139"/>
      <c r="K137" s="140"/>
    </row>
    <row r="138" spans="1:12" ht="15.75" thickBot="1" x14ac:dyDescent="0.3">
      <c r="B138" s="141"/>
      <c r="C138" s="142"/>
      <c r="D138" s="142"/>
      <c r="E138" s="142"/>
      <c r="F138" s="142"/>
      <c r="G138" s="142"/>
      <c r="H138" s="142"/>
      <c r="I138" s="142"/>
      <c r="J138" s="142"/>
      <c r="K138" s="143"/>
    </row>
    <row r="139" spans="1:12" x14ac:dyDescent="0.25"/>
  </sheetData>
  <sheetProtection password="866C" sheet="1" objects="1" scenarios="1"/>
  <mergeCells count="153">
    <mergeCell ref="C8:C12"/>
    <mergeCell ref="C13:C16"/>
    <mergeCell ref="C17:C21"/>
    <mergeCell ref="C22:C30"/>
    <mergeCell ref="C31:C33"/>
    <mergeCell ref="C34:C39"/>
    <mergeCell ref="E8:F8"/>
    <mergeCell ref="E9:F9"/>
    <mergeCell ref="B8:B21"/>
    <mergeCell ref="B22:B53"/>
    <mergeCell ref="C40:C5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33:F33"/>
    <mergeCell ref="E34:F34"/>
    <mergeCell ref="E41:F41"/>
    <mergeCell ref="E42:F42"/>
    <mergeCell ref="C54:C55"/>
    <mergeCell ref="C56:C65"/>
    <mergeCell ref="C66:C67"/>
    <mergeCell ref="C68:C78"/>
    <mergeCell ref="C79:C86"/>
    <mergeCell ref="C87:C97"/>
    <mergeCell ref="B54:B67"/>
    <mergeCell ref="B68:B97"/>
    <mergeCell ref="B98:B120"/>
    <mergeCell ref="H130:K130"/>
    <mergeCell ref="H131:J131"/>
    <mergeCell ref="H132:K132"/>
    <mergeCell ref="B128:G128"/>
    <mergeCell ref="B129:G132"/>
    <mergeCell ref="C98:C100"/>
    <mergeCell ref="C101:C108"/>
    <mergeCell ref="C109:C120"/>
    <mergeCell ref="C121:C126"/>
    <mergeCell ref="H128:J128"/>
    <mergeCell ref="H129:J129"/>
    <mergeCell ref="E124:F124"/>
    <mergeCell ref="E125:F125"/>
    <mergeCell ref="E126:F126"/>
    <mergeCell ref="E116:F116"/>
    <mergeCell ref="B121:B126"/>
    <mergeCell ref="E121:F121"/>
    <mergeCell ref="E122:F122"/>
    <mergeCell ref="E123:F123"/>
    <mergeCell ref="E120:F120"/>
    <mergeCell ref="E119:F119"/>
    <mergeCell ref="E118:F118"/>
    <mergeCell ref="E117:F117"/>
    <mergeCell ref="E106:F106"/>
    <mergeCell ref="E7:F7"/>
    <mergeCell ref="E10:F10"/>
    <mergeCell ref="E11:F11"/>
    <mergeCell ref="E12:F12"/>
    <mergeCell ref="E13:F13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28:F28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59:F59"/>
    <mergeCell ref="E60:F60"/>
    <mergeCell ref="E61:F61"/>
    <mergeCell ref="E62:F62"/>
    <mergeCell ref="E63:F63"/>
    <mergeCell ref="E64:F64"/>
    <mergeCell ref="E115:F115"/>
    <mergeCell ref="E114:F114"/>
    <mergeCell ref="E113:F113"/>
    <mergeCell ref="E112:F112"/>
    <mergeCell ref="E111:F111"/>
    <mergeCell ref="E110:F110"/>
    <mergeCell ref="E65:F65"/>
    <mergeCell ref="E66:F66"/>
    <mergeCell ref="E67:F67"/>
    <mergeCell ref="E103:F103"/>
    <mergeCell ref="E102:F102"/>
    <mergeCell ref="E101:F101"/>
    <mergeCell ref="E100:F100"/>
    <mergeCell ref="E99:F99"/>
    <mergeCell ref="E98:F98"/>
    <mergeCell ref="E109:F109"/>
    <mergeCell ref="E108:F108"/>
    <mergeCell ref="E107:F107"/>
    <mergeCell ref="E105:F105"/>
    <mergeCell ref="E104:F104"/>
    <mergeCell ref="E70:F70"/>
    <mergeCell ref="E71:F71"/>
    <mergeCell ref="E72:F72"/>
    <mergeCell ref="E97:F97"/>
    <mergeCell ref="E96:F96"/>
    <mergeCell ref="E95:F95"/>
    <mergeCell ref="E94:F94"/>
    <mergeCell ref="E93:F93"/>
    <mergeCell ref="E92:F92"/>
    <mergeCell ref="H3:I3"/>
    <mergeCell ref="E85:F85"/>
    <mergeCell ref="E86:F86"/>
    <mergeCell ref="B137:K138"/>
    <mergeCell ref="H4:I5"/>
    <mergeCell ref="E79:F79"/>
    <mergeCell ref="E80:F80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91:F91"/>
    <mergeCell ref="E90:F90"/>
    <mergeCell ref="E89:F89"/>
    <mergeCell ref="E88:F88"/>
    <mergeCell ref="E87:F87"/>
    <mergeCell ref="E68:F68"/>
    <mergeCell ref="E69:F69"/>
  </mergeCells>
  <conditionalFormatting sqref="D8:K126">
    <cfRule type="expression" dxfId="0" priority="2">
      <formula>MOD(ROW(),2)=0</formula>
    </cfRule>
  </conditionalFormatting>
  <dataValidations count="2">
    <dataValidation type="whole" errorStyle="warning" allowBlank="1" showInputMessage="1" showErrorMessage="1" errorTitle="NIP" error="Proszę wprowadzić poprawny numer NIP składający się z 10 cyfr" sqref="F3">
      <formula1>0</formula1>
      <formula2>9999999999</formula2>
    </dataValidation>
    <dataValidation type="whole" operator="greaterThanOrEqual" allowBlank="1" showInputMessage="1" showErrorMessage="1" errorTitle="Ilość" error="Wprowadzona wartość jest nieprawidłowa." sqref="J8:J126">
      <formula1>0</formula1>
    </dataValidation>
  </dataValidations>
  <hyperlinks>
    <hyperlink ref="C3" r:id="rId1"/>
    <hyperlink ref="C4" r:id="rId2"/>
  </hyperlinks>
  <pageMargins left="0.7" right="0.7" top="0.75" bottom="0.75" header="0.3" footer="0.3"/>
  <pageSetup paperSize="9" orientation="portrait" horizontalDpi="4294967295" verticalDpi="4294967295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6" name="Button 4">
              <controlPr locked="0" defaultSize="0" print="0" autoFill="0" autoPict="0" macro="[0]!Drukuj">
                <anchor moveWithCells="1" sizeWithCells="1">
                  <from>
                    <xdr:col>1</xdr:col>
                    <xdr:colOff>0</xdr:colOff>
                    <xdr:row>133</xdr:row>
                    <xdr:rowOff>0</xdr:rowOff>
                  </from>
                  <to>
                    <xdr:col>5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Button 5">
              <controlPr locked="0" defaultSize="0" print="0" autoFill="0" autoPict="0" macro="[0]!wyslij_aktywny_zeszyt">
                <anchor moveWithCells="1" sizeWithCells="1">
                  <from>
                    <xdr:col>1</xdr:col>
                    <xdr:colOff>0</xdr:colOff>
                    <xdr:row>134</xdr:row>
                    <xdr:rowOff>0</xdr:rowOff>
                  </from>
                  <to>
                    <xdr:col>5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Button 8">
              <controlPr locked="0" defaultSize="0" print="0" autoFill="0" autoPict="0" macro="[0]!Drukuj">
                <anchor moveWithCells="1">
                  <from>
                    <xdr:col>10</xdr:col>
                    <xdr:colOff>0</xdr:colOff>
                    <xdr:row>1</xdr:row>
                    <xdr:rowOff>0</xdr:rowOff>
                  </from>
                  <to>
                    <xdr:col>11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Button 9">
              <controlPr locked="0" defaultSize="0" print="0" autoFill="0" autoPict="0" macro="[0]!wyslij_aktywny_zeszyt">
                <anchor moveWithCells="1">
                  <from>
                    <xdr:col>10</xdr:col>
                    <xdr:colOff>0</xdr:colOff>
                    <xdr:row>2</xdr:row>
                    <xdr:rowOff>0</xdr:rowOff>
                  </from>
                  <to>
                    <xdr:col>11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Button 12">
              <controlPr locked="0" defaultSize="0" print="0" autoFill="0" autoPict="0" macro="[0]!Arkusz3.OdblokujZablokujOkienko">
                <anchor moveWithCells="1" sizeWithCells="1">
                  <from>
                    <xdr:col>10</xdr:col>
                    <xdr:colOff>0</xdr:colOff>
                    <xdr:row>4</xdr:row>
                    <xdr:rowOff>9525</xdr:rowOff>
                  </from>
                  <to>
                    <xdr:col>11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1" name="Drop Down 29">
              <controlPr locked="0" defaultSize="0" autoLine="0" autoPict="0">
                <anchor moveWithCells="1">
                  <from>
                    <xdr:col>5</xdr:col>
                    <xdr:colOff>0</xdr:colOff>
                    <xdr:row>4</xdr:row>
                    <xdr:rowOff>9525</xdr:rowOff>
                  </from>
                  <to>
                    <xdr:col>6</xdr:col>
                    <xdr:colOff>0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00"/>
    <pageSetUpPr fitToPage="1"/>
  </sheetPr>
  <dimension ref="A1:K143"/>
  <sheetViews>
    <sheetView showGridLines="0" showRowColHeaders="0" topLeftCell="A2" zoomScaleNormal="100" workbookViewId="0">
      <selection activeCell="D14" sqref="D14:F14"/>
    </sheetView>
  </sheetViews>
  <sheetFormatPr defaultColWidth="0" defaultRowHeight="15" zeroHeight="1" x14ac:dyDescent="0.25"/>
  <cols>
    <col min="1" max="1" width="2.875" customWidth="1"/>
    <col min="2" max="2" width="4.875" customWidth="1"/>
    <col min="3" max="3" width="10" customWidth="1"/>
    <col min="4" max="4" width="19" customWidth="1"/>
    <col min="5" max="5" width="15.625" customWidth="1"/>
    <col min="6" max="6" width="13.875" customWidth="1"/>
    <col min="7" max="7" width="15" customWidth="1"/>
    <col min="8" max="8" width="12.625" customWidth="1"/>
    <col min="9" max="9" width="5.125" customWidth="1"/>
    <col min="10" max="10" width="17" customWidth="1"/>
    <col min="11" max="11" width="2.875" customWidth="1"/>
    <col min="12" max="16384" width="9.125" hidden="1"/>
  </cols>
  <sheetData>
    <row r="1" spans="2:10" ht="7.5" hidden="1" customHeight="1" x14ac:dyDescent="0.25"/>
    <row r="2" spans="2:10" x14ac:dyDescent="0.25">
      <c r="B2" s="176"/>
      <c r="C2" s="176"/>
      <c r="D2" s="176"/>
      <c r="E2" s="176"/>
      <c r="G2" s="181" t="s">
        <v>385</v>
      </c>
      <c r="H2" s="181"/>
      <c r="I2" s="181"/>
      <c r="J2" s="181"/>
    </row>
    <row r="3" spans="2:10" x14ac:dyDescent="0.25">
      <c r="B3" s="180" t="s">
        <v>398</v>
      </c>
      <c r="C3" s="180"/>
      <c r="D3" s="180"/>
      <c r="E3" s="180"/>
      <c r="G3" s="75" t="s">
        <v>386</v>
      </c>
      <c r="H3" s="182">
        <f>GAMAT!F3</f>
        <v>1234567890</v>
      </c>
      <c r="I3" s="182"/>
      <c r="J3" s="182"/>
    </row>
    <row r="4" spans="2:10" x14ac:dyDescent="0.25">
      <c r="B4" s="179" t="s">
        <v>407</v>
      </c>
      <c r="C4" s="179"/>
      <c r="D4" s="179"/>
      <c r="E4" s="179"/>
      <c r="G4" s="75" t="s">
        <v>387</v>
      </c>
      <c r="H4" s="183" t="str">
        <f>GAMAT!F4</f>
        <v>Warszawa</v>
      </c>
      <c r="I4" s="183"/>
      <c r="J4" s="183"/>
    </row>
    <row r="5" spans="2:10" x14ac:dyDescent="0.25">
      <c r="B5" s="180" t="s">
        <v>395</v>
      </c>
      <c r="C5" s="180"/>
      <c r="D5" s="180"/>
      <c r="E5" s="180"/>
      <c r="G5" s="75" t="s">
        <v>388</v>
      </c>
      <c r="H5" s="184">
        <f>GAMAT!H3</f>
        <v>12345</v>
      </c>
      <c r="I5" s="184"/>
      <c r="J5" s="184"/>
    </row>
    <row r="6" spans="2:10" x14ac:dyDescent="0.25">
      <c r="B6" s="179" t="s">
        <v>396</v>
      </c>
      <c r="C6" s="179"/>
      <c r="D6" s="179"/>
      <c r="E6" s="179"/>
      <c r="G6" s="75" t="s">
        <v>11</v>
      </c>
      <c r="H6" s="183" t="str">
        <f>INDEX(GAMAT!$P$2:$P$4,GAMAT!$Q$2,1)</f>
        <v>Przelew</v>
      </c>
      <c r="I6" s="183"/>
      <c r="J6" s="183"/>
    </row>
    <row r="7" spans="2:10" x14ac:dyDescent="0.25">
      <c r="B7" s="178" t="s">
        <v>397</v>
      </c>
      <c r="C7" s="178"/>
      <c r="D7" s="178"/>
      <c r="E7" s="178"/>
      <c r="G7" s="75" t="s">
        <v>391</v>
      </c>
      <c r="H7" s="175" t="str">
        <f>GAMAT!H4</f>
        <v xml:space="preserve">  </v>
      </c>
      <c r="I7" s="175"/>
      <c r="J7" s="175"/>
    </row>
    <row r="8" spans="2:10" x14ac:dyDescent="0.25">
      <c r="B8" s="177" t="s">
        <v>399</v>
      </c>
      <c r="C8" s="177"/>
      <c r="D8" s="177"/>
      <c r="E8" s="177"/>
      <c r="G8" s="74"/>
      <c r="H8" s="175"/>
      <c r="I8" s="175"/>
      <c r="J8" s="175"/>
    </row>
    <row r="9" spans="2:10" ht="7.5" customHeight="1" x14ac:dyDescent="0.25"/>
    <row r="10" spans="2:10" x14ac:dyDescent="0.25">
      <c r="B10" s="84" t="s">
        <v>393</v>
      </c>
      <c r="C10" s="94" t="s">
        <v>243</v>
      </c>
      <c r="D10" s="214" t="s">
        <v>244</v>
      </c>
      <c r="E10" s="214"/>
      <c r="F10" s="214"/>
      <c r="G10" s="84" t="s">
        <v>246</v>
      </c>
      <c r="H10" s="84" t="s">
        <v>247</v>
      </c>
      <c r="I10" s="84" t="s">
        <v>245</v>
      </c>
      <c r="J10" s="84" t="s">
        <v>380</v>
      </c>
    </row>
    <row r="11" spans="2:10" ht="16.5" customHeight="1" x14ac:dyDescent="0.25">
      <c r="B11" s="70">
        <v>1</v>
      </c>
      <c r="C11" s="98" t="str">
        <f>Baza!D3</f>
        <v>gkk0080</v>
      </c>
      <c r="D11" s="213" t="str">
        <f>Baza!E3</f>
        <v>Nescafe Gold 200 g</v>
      </c>
      <c r="E11" s="213"/>
      <c r="F11" s="213"/>
      <c r="G11" s="71">
        <f>Baza!H3</f>
        <v>33.08</v>
      </c>
      <c r="H11" s="71">
        <f>Baza!I3</f>
        <v>40.688399999999994</v>
      </c>
      <c r="I11" s="72">
        <f>GAMAT!J8</f>
        <v>0</v>
      </c>
      <c r="J11" s="73">
        <f>GAMAT!K8</f>
        <v>0</v>
      </c>
    </row>
    <row r="12" spans="2:10" ht="16.5" customHeight="1" x14ac:dyDescent="0.25">
      <c r="B12" s="70">
        <v>2</v>
      </c>
      <c r="C12" s="98" t="str">
        <f>Baza!D4</f>
        <v>gkk0050</v>
      </c>
      <c r="D12" s="213" t="str">
        <f>Baza!E4</f>
        <v>Nescafe Creme Sensazione 200 g</v>
      </c>
      <c r="E12" s="213"/>
      <c r="F12" s="213"/>
      <c r="G12" s="71">
        <f>Baza!H4</f>
        <v>19.88</v>
      </c>
      <c r="H12" s="71">
        <f>Baza!I4</f>
        <v>24.452399999999997</v>
      </c>
      <c r="I12" s="72">
        <f>GAMAT!J9</f>
        <v>0</v>
      </c>
      <c r="J12" s="73">
        <f>GAMAT!K9</f>
        <v>0</v>
      </c>
    </row>
    <row r="13" spans="2:10" ht="16.5" customHeight="1" x14ac:dyDescent="0.25">
      <c r="B13" s="70">
        <v>3</v>
      </c>
      <c r="C13" s="98" t="str">
        <f>Baza!D5</f>
        <v>gkk0030</v>
      </c>
      <c r="D13" s="213" t="str">
        <f>Baza!E5</f>
        <v>Nescafe Classic 200 g</v>
      </c>
      <c r="E13" s="213"/>
      <c r="F13" s="213"/>
      <c r="G13" s="71">
        <f>Baza!H5</f>
        <v>18.41</v>
      </c>
      <c r="H13" s="71">
        <f>Baza!I5</f>
        <v>22.644300000000001</v>
      </c>
      <c r="I13" s="72">
        <f>GAMAT!J10</f>
        <v>0</v>
      </c>
      <c r="J13" s="73">
        <f>GAMAT!K10</f>
        <v>0</v>
      </c>
    </row>
    <row r="14" spans="2:10" ht="16.5" customHeight="1" x14ac:dyDescent="0.25">
      <c r="B14" s="70">
        <v>4</v>
      </c>
      <c r="C14" s="98" t="str">
        <f>Baza!D6</f>
        <v>gkk0060</v>
      </c>
      <c r="D14" s="213" t="str">
        <f>Baza!E6</f>
        <v>Nescafe Espresso Int. Puszka 100 g</v>
      </c>
      <c r="E14" s="213"/>
      <c r="F14" s="213"/>
      <c r="G14" s="71">
        <f>Baza!H6</f>
        <v>22.45</v>
      </c>
      <c r="H14" s="71">
        <f>Baza!I6</f>
        <v>27.613499999999998</v>
      </c>
      <c r="I14" s="72">
        <f>GAMAT!J11</f>
        <v>0</v>
      </c>
      <c r="J14" s="73">
        <f>GAMAT!K11</f>
        <v>0</v>
      </c>
    </row>
    <row r="15" spans="2:10" ht="16.5" customHeight="1" x14ac:dyDescent="0.25">
      <c r="B15" s="70">
        <v>5</v>
      </c>
      <c r="C15" s="98" t="str">
        <f>Baza!D7</f>
        <v>gkk0210</v>
      </c>
      <c r="D15" s="213" t="str">
        <f>Baza!E7</f>
        <v>Jacobs Cronat Gold 200 g</v>
      </c>
      <c r="E15" s="213"/>
      <c r="F15" s="213"/>
      <c r="G15" s="71">
        <f>Baza!H7</f>
        <v>20.329999999999998</v>
      </c>
      <c r="H15" s="71">
        <f>Baza!I7</f>
        <v>25.005899999999997</v>
      </c>
      <c r="I15" s="72">
        <f>GAMAT!J12</f>
        <v>0</v>
      </c>
      <c r="J15" s="73">
        <f>GAMAT!K12</f>
        <v>0</v>
      </c>
    </row>
    <row r="16" spans="2:10" ht="16.5" customHeight="1" x14ac:dyDescent="0.25">
      <c r="B16" s="70">
        <v>6</v>
      </c>
      <c r="C16" s="98" t="str">
        <f>Baza!D8</f>
        <v>gkk0200</v>
      </c>
      <c r="D16" s="213" t="str">
        <f>Baza!E8</f>
        <v>Tchibo Family Classic 250 g</v>
      </c>
      <c r="E16" s="213"/>
      <c r="F16" s="213"/>
      <c r="G16" s="71">
        <f>Baza!H8</f>
        <v>6</v>
      </c>
      <c r="H16" s="71">
        <f>Baza!I8</f>
        <v>7.38</v>
      </c>
      <c r="I16" s="72">
        <f>GAMAT!J13</f>
        <v>0</v>
      </c>
      <c r="J16" s="73">
        <f>GAMAT!K13</f>
        <v>0</v>
      </c>
    </row>
    <row r="17" spans="2:10" ht="16.5" customHeight="1" x14ac:dyDescent="0.25">
      <c r="B17" s="70">
        <v>7</v>
      </c>
      <c r="C17" s="98" t="str">
        <f>Baza!D9</f>
        <v>gkk0140</v>
      </c>
      <c r="D17" s="213" t="str">
        <f>Baza!E9</f>
        <v>Lavazza Espresso 250 g</v>
      </c>
      <c r="E17" s="213"/>
      <c r="F17" s="213"/>
      <c r="G17" s="71">
        <f>Baza!H9</f>
        <v>63</v>
      </c>
      <c r="H17" s="71">
        <f>Baza!I9</f>
        <v>77.489999999999995</v>
      </c>
      <c r="I17" s="72">
        <f>GAMAT!J14</f>
        <v>0</v>
      </c>
      <c r="J17" s="73">
        <f>GAMAT!K14</f>
        <v>0</v>
      </c>
    </row>
    <row r="18" spans="2:10" ht="16.5" customHeight="1" x14ac:dyDescent="0.25">
      <c r="B18" s="70">
        <v>8</v>
      </c>
      <c r="C18" s="98" t="str">
        <f>Baza!D10</f>
        <v>gkk0150</v>
      </c>
      <c r="D18" s="213" t="str">
        <f>Baza!E10</f>
        <v>Lavazza Qualita Rossa 250 g</v>
      </c>
      <c r="E18" s="213"/>
      <c r="F18" s="213"/>
      <c r="G18" s="71">
        <f>Baza!H10</f>
        <v>13.69</v>
      </c>
      <c r="H18" s="71">
        <f>Baza!I10</f>
        <v>16.838699999999999</v>
      </c>
      <c r="I18" s="72">
        <f>GAMAT!J15</f>
        <v>0</v>
      </c>
      <c r="J18" s="73">
        <f>GAMAT!K15</f>
        <v>0</v>
      </c>
    </row>
    <row r="19" spans="2:10" ht="16.5" customHeight="1" x14ac:dyDescent="0.25">
      <c r="B19" s="70">
        <v>9</v>
      </c>
      <c r="C19" s="98" t="str">
        <f>Baza!D11</f>
        <v>gkk0120</v>
      </c>
      <c r="D19" s="213" t="str">
        <f>Baza!E11</f>
        <v>Lavazza Qualita Oro 250 g</v>
      </c>
      <c r="E19" s="213"/>
      <c r="F19" s="213"/>
      <c r="G19" s="71">
        <f>Baza!H11</f>
        <v>15.75</v>
      </c>
      <c r="H19" s="71">
        <f>Baza!I11</f>
        <v>19.372499999999999</v>
      </c>
      <c r="I19" s="72">
        <f>GAMAT!J16</f>
        <v>0</v>
      </c>
      <c r="J19" s="73">
        <f>GAMAT!K16</f>
        <v>0</v>
      </c>
    </row>
    <row r="20" spans="2:10" ht="16.5" customHeight="1" x14ac:dyDescent="0.25">
      <c r="B20" s="70">
        <v>10</v>
      </c>
      <c r="C20" s="98" t="str">
        <f>Baza!D12</f>
        <v>gkk0130</v>
      </c>
      <c r="D20" s="213" t="str">
        <f>Baza!E12</f>
        <v>Lavazza Qualita Oro 250 g</v>
      </c>
      <c r="E20" s="213"/>
      <c r="F20" s="213"/>
      <c r="G20" s="71">
        <f>Baza!H12</f>
        <v>18.38</v>
      </c>
      <c r="H20" s="71">
        <f>Baza!I12</f>
        <v>22.607399999999998</v>
      </c>
      <c r="I20" s="72">
        <f>GAMAT!J17</f>
        <v>0</v>
      </c>
      <c r="J20" s="73">
        <f>GAMAT!K17</f>
        <v>0</v>
      </c>
    </row>
    <row r="21" spans="2:10" ht="16.5" customHeight="1" x14ac:dyDescent="0.25">
      <c r="B21" s="70">
        <v>11</v>
      </c>
      <c r="C21" s="98" t="str">
        <f>Baza!D13</f>
        <v>gkk0140</v>
      </c>
      <c r="D21" s="213" t="str">
        <f>Baza!E13</f>
        <v>Lavazza Qualita Oro 1000 g</v>
      </c>
      <c r="E21" s="213"/>
      <c r="F21" s="213"/>
      <c r="G21" s="71">
        <f>Baza!H13</f>
        <v>63</v>
      </c>
      <c r="H21" s="71">
        <f>Baza!I13</f>
        <v>77.489999999999995</v>
      </c>
      <c r="I21" s="72">
        <f>GAMAT!J18</f>
        <v>0</v>
      </c>
      <c r="J21" s="73">
        <f>GAMAT!K18</f>
        <v>0</v>
      </c>
    </row>
    <row r="22" spans="2:10" ht="16.5" customHeight="1" x14ac:dyDescent="0.25">
      <c r="B22" s="70">
        <v>12</v>
      </c>
      <c r="C22" s="98" t="str">
        <f>Baza!D14</f>
        <v>gkk0160</v>
      </c>
      <c r="D22" s="213" t="str">
        <f>Baza!E14</f>
        <v>Lavazza Qualita Rossa 1000 g</v>
      </c>
      <c r="E22" s="213"/>
      <c r="F22" s="213"/>
      <c r="G22" s="71">
        <f>Baza!H14</f>
        <v>47.49</v>
      </c>
      <c r="H22" s="71">
        <f>Baza!I14</f>
        <v>58.412700000000001</v>
      </c>
      <c r="I22" s="72">
        <f>GAMAT!J19</f>
        <v>0</v>
      </c>
      <c r="J22" s="73">
        <f>GAMAT!K19</f>
        <v>0</v>
      </c>
    </row>
    <row r="23" spans="2:10" ht="16.5" customHeight="1" x14ac:dyDescent="0.25">
      <c r="B23" s="70">
        <v>13</v>
      </c>
      <c r="C23" s="98" t="str">
        <f>Baza!D15</f>
        <v>gkk0180</v>
      </c>
      <c r="D23" s="213" t="str">
        <f>Baza!E15</f>
        <v>Lavazza Grand Espresso 1000 g</v>
      </c>
      <c r="E23" s="213"/>
      <c r="F23" s="213"/>
      <c r="G23" s="71">
        <f>Baza!H15</f>
        <v>61.69</v>
      </c>
      <c r="H23" s="71">
        <f>Baza!I15</f>
        <v>75.878699999999995</v>
      </c>
      <c r="I23" s="72">
        <f>GAMAT!J20</f>
        <v>0</v>
      </c>
      <c r="J23" s="73">
        <f>GAMAT!K20</f>
        <v>0</v>
      </c>
    </row>
    <row r="24" spans="2:10" ht="16.5" customHeight="1" x14ac:dyDescent="0.25">
      <c r="B24" s="70">
        <v>14</v>
      </c>
      <c r="C24" s="98" t="str">
        <f>Baza!D16</f>
        <v>gkk0190</v>
      </c>
      <c r="D24" s="213" t="str">
        <f>Baza!E16</f>
        <v>Lavazza Crema e Aroma 1000 g</v>
      </c>
      <c r="E24" s="213"/>
      <c r="F24" s="213"/>
      <c r="G24" s="71">
        <f>Baza!H16</f>
        <v>47.49</v>
      </c>
      <c r="H24" s="71">
        <f>Baza!I16</f>
        <v>58.412700000000001</v>
      </c>
      <c r="I24" s="72">
        <f>GAMAT!J21</f>
        <v>0</v>
      </c>
      <c r="J24" s="73">
        <f>GAMAT!K21</f>
        <v>0</v>
      </c>
    </row>
    <row r="25" spans="2:10" ht="16.5" customHeight="1" x14ac:dyDescent="0.25">
      <c r="B25" s="70">
        <v>15</v>
      </c>
      <c r="C25" s="98" t="str">
        <f>Baza!D17</f>
        <v>ghk0160</v>
      </c>
      <c r="D25" s="213" t="str">
        <f>Baza!E17</f>
        <v>Lipton Yellow Label 100 tor.</v>
      </c>
      <c r="E25" s="213"/>
      <c r="F25" s="213"/>
      <c r="G25" s="71">
        <f>Baza!H17</f>
        <v>12.19</v>
      </c>
      <c r="H25" s="71">
        <f>Baza!I17</f>
        <v>14.993699999999999</v>
      </c>
      <c r="I25" s="72">
        <f>GAMAT!J22</f>
        <v>0</v>
      </c>
      <c r="J25" s="73">
        <f>GAMAT!K22</f>
        <v>0</v>
      </c>
    </row>
    <row r="26" spans="2:10" ht="16.5" customHeight="1" x14ac:dyDescent="0.25">
      <c r="B26" s="70">
        <v>16</v>
      </c>
      <c r="C26" s="98" t="str">
        <f>Baza!D18</f>
        <v>ghk0190</v>
      </c>
      <c r="D26" s="213" t="str">
        <f>Baza!E18</f>
        <v>Lipton Earl Grey 100 tor.</v>
      </c>
      <c r="E26" s="213"/>
      <c r="F26" s="213"/>
      <c r="G26" s="71">
        <f>Baza!H18</f>
        <v>22.83</v>
      </c>
      <c r="H26" s="71">
        <f>Baza!I18</f>
        <v>28.080899999999996</v>
      </c>
      <c r="I26" s="72">
        <f>GAMAT!J23</f>
        <v>0</v>
      </c>
      <c r="J26" s="73">
        <f>GAMAT!K23</f>
        <v>0</v>
      </c>
    </row>
    <row r="27" spans="2:10" ht="16.5" customHeight="1" x14ac:dyDescent="0.25">
      <c r="B27" s="70">
        <v>17</v>
      </c>
      <c r="C27" s="98" t="str">
        <f>Baza!D19</f>
        <v>ghk0250</v>
      </c>
      <c r="D27" s="213" t="str">
        <f>Baza!E19</f>
        <v>Lipton Yellow Label 100 kopert</v>
      </c>
      <c r="E27" s="213"/>
      <c r="F27" s="213"/>
      <c r="G27" s="71">
        <f>Baza!H19</f>
        <v>35.33</v>
      </c>
      <c r="H27" s="71">
        <f>Baza!I19</f>
        <v>43.4559</v>
      </c>
      <c r="I27" s="72">
        <f>GAMAT!J24</f>
        <v>0</v>
      </c>
      <c r="J27" s="73">
        <f>GAMAT!K24</f>
        <v>0</v>
      </c>
    </row>
    <row r="28" spans="2:10" ht="16.5" customHeight="1" x14ac:dyDescent="0.25">
      <c r="B28" s="70">
        <v>18</v>
      </c>
      <c r="C28" s="98" t="str">
        <f>Baza!D20</f>
        <v>ghk0260</v>
      </c>
      <c r="D28" s="213" t="str">
        <f>Baza!E20</f>
        <v>Lipton Earl Grey 100 kopert</v>
      </c>
      <c r="E28" s="213"/>
      <c r="F28" s="213"/>
      <c r="G28" s="71">
        <f>Baza!H20</f>
        <v>35.049999999999997</v>
      </c>
      <c r="H28" s="71">
        <f>Baza!I20</f>
        <v>43.111499999999992</v>
      </c>
      <c r="I28" s="72">
        <f>GAMAT!J25</f>
        <v>0</v>
      </c>
      <c r="J28" s="73">
        <f>GAMAT!K25</f>
        <v>0</v>
      </c>
    </row>
    <row r="29" spans="2:10" ht="16.5" customHeight="1" x14ac:dyDescent="0.25">
      <c r="B29" s="70">
        <v>19</v>
      </c>
      <c r="C29" s="98" t="str">
        <f>Baza!D21</f>
        <v>ghk0400</v>
      </c>
      <c r="D29" s="213" t="str">
        <f>Baza!E21</f>
        <v>Saga 50 tor.</v>
      </c>
      <c r="E29" s="213"/>
      <c r="F29" s="213"/>
      <c r="G29" s="71">
        <f>Baza!H21</f>
        <v>3.28</v>
      </c>
      <c r="H29" s="71">
        <f>Baza!I21</f>
        <v>4.0343999999999998</v>
      </c>
      <c r="I29" s="72">
        <f>GAMAT!J26</f>
        <v>0</v>
      </c>
      <c r="J29" s="73">
        <f>GAMAT!K26</f>
        <v>0</v>
      </c>
    </row>
    <row r="30" spans="2:10" ht="16.5" customHeight="1" x14ac:dyDescent="0.25">
      <c r="B30" s="70">
        <v>20</v>
      </c>
      <c r="C30" s="98" t="str">
        <f>Baza!D22</f>
        <v>ghk0410</v>
      </c>
      <c r="D30" s="213" t="str">
        <f>Baza!E22</f>
        <v>Saga 100 tor.</v>
      </c>
      <c r="E30" s="213"/>
      <c r="F30" s="213"/>
      <c r="G30" s="71">
        <f>Baza!H22</f>
        <v>5.94</v>
      </c>
      <c r="H30" s="71">
        <f>Baza!I22</f>
        <v>7.3062000000000005</v>
      </c>
      <c r="I30" s="72">
        <f>GAMAT!J27</f>
        <v>0</v>
      </c>
      <c r="J30" s="73">
        <f>GAMAT!K27</f>
        <v>0</v>
      </c>
    </row>
    <row r="31" spans="2:10" ht="16.5" customHeight="1" x14ac:dyDescent="0.25">
      <c r="B31" s="70">
        <v>21</v>
      </c>
      <c r="C31" s="98" t="str">
        <f>Baza!D23</f>
        <v>ghk0040</v>
      </c>
      <c r="D31" s="213" t="str">
        <f>Baza!E23</f>
        <v>Dilmah Ceylon Gold 100 tor.</v>
      </c>
      <c r="E31" s="213"/>
      <c r="F31" s="213"/>
      <c r="G31" s="71">
        <f>Baza!H23</f>
        <v>23.05</v>
      </c>
      <c r="H31" s="71">
        <f>Baza!I23</f>
        <v>28.351500000000001</v>
      </c>
      <c r="I31" s="72">
        <f>GAMAT!J28</f>
        <v>0</v>
      </c>
      <c r="J31" s="73">
        <f>GAMAT!K28</f>
        <v>0</v>
      </c>
    </row>
    <row r="32" spans="2:10" ht="16.5" customHeight="1" x14ac:dyDescent="0.25">
      <c r="B32" s="70">
        <v>22</v>
      </c>
      <c r="C32" s="98" t="str">
        <f>Baza!D24</f>
        <v>ghk0020</v>
      </c>
      <c r="D32" s="213" t="str">
        <f>Baza!E24</f>
        <v>Dilmah Premium Tea 100 tor. bez zawieszki</v>
      </c>
      <c r="E32" s="213"/>
      <c r="F32" s="213"/>
      <c r="G32" s="71">
        <f>Baza!H24</f>
        <v>18.079999999999998</v>
      </c>
      <c r="H32" s="71">
        <f>Baza!I24</f>
        <v>22.238399999999999</v>
      </c>
      <c r="I32" s="72">
        <f>GAMAT!J29</f>
        <v>0</v>
      </c>
      <c r="J32" s="73">
        <f>GAMAT!K29</f>
        <v>0</v>
      </c>
    </row>
    <row r="33" spans="2:10" ht="16.5" customHeight="1" x14ac:dyDescent="0.25">
      <c r="B33" s="70">
        <v>23</v>
      </c>
      <c r="C33" s="98" t="str">
        <f>Baza!D25</f>
        <v>ghk0050</v>
      </c>
      <c r="D33" s="213" t="str">
        <f>Baza!E25</f>
        <v>Dilmah Earl Grey 100 tor. bez zawieszki</v>
      </c>
      <c r="E33" s="213"/>
      <c r="F33" s="213"/>
      <c r="G33" s="71">
        <f>Baza!H25</f>
        <v>22.76</v>
      </c>
      <c r="H33" s="71">
        <f>Baza!I25</f>
        <v>27.994800000000001</v>
      </c>
      <c r="I33" s="72">
        <f>GAMAT!J30</f>
        <v>0</v>
      </c>
      <c r="J33" s="73">
        <f>GAMAT!K30</f>
        <v>0</v>
      </c>
    </row>
    <row r="34" spans="2:10" ht="16.5" customHeight="1" x14ac:dyDescent="0.25">
      <c r="B34" s="70">
        <v>24</v>
      </c>
      <c r="C34" s="98" t="str">
        <f>Baza!D26</f>
        <v>ghk0200</v>
      </c>
      <c r="D34" s="213" t="str">
        <f>Baza!E26</f>
        <v>Lipton miętowa 25 tor.</v>
      </c>
      <c r="E34" s="213"/>
      <c r="F34" s="213"/>
      <c r="G34" s="71">
        <f>Baza!H26</f>
        <v>4.74</v>
      </c>
      <c r="H34" s="71">
        <f>Baza!I26</f>
        <v>5.8302000000000005</v>
      </c>
      <c r="I34" s="72">
        <f>GAMAT!J31</f>
        <v>0</v>
      </c>
      <c r="J34" s="73">
        <f>GAMAT!K31</f>
        <v>0</v>
      </c>
    </row>
    <row r="35" spans="2:10" ht="16.5" customHeight="1" x14ac:dyDescent="0.25">
      <c r="B35" s="70">
        <v>25</v>
      </c>
      <c r="C35" s="98" t="str">
        <f>Baza!D27</f>
        <v>ghk0210</v>
      </c>
      <c r="D35" s="213" t="str">
        <f>Baza!E27</f>
        <v>Lipton cytrusowa 25 tor.</v>
      </c>
      <c r="E35" s="213"/>
      <c r="F35" s="213"/>
      <c r="G35" s="71">
        <f>Baza!H27</f>
        <v>4.6900000000000004</v>
      </c>
      <c r="H35" s="71">
        <f>Baza!I27</f>
        <v>5.7687000000000008</v>
      </c>
      <c r="I35" s="72">
        <f>GAMAT!J32</f>
        <v>0</v>
      </c>
      <c r="J35" s="73">
        <f>GAMAT!K32</f>
        <v>0</v>
      </c>
    </row>
    <row r="36" spans="2:10" ht="16.5" customHeight="1" x14ac:dyDescent="0.25">
      <c r="B36" s="70">
        <v>26</v>
      </c>
      <c r="C36" s="98" t="str">
        <f>Baza!D28</f>
        <v>ghk0220</v>
      </c>
      <c r="D36" s="213" t="str">
        <f>Baza!E28</f>
        <v>Lipton classic 25 tor.</v>
      </c>
      <c r="E36" s="213"/>
      <c r="F36" s="213"/>
      <c r="G36" s="71">
        <f>Baza!H28</f>
        <v>4.6900000000000004</v>
      </c>
      <c r="H36" s="71">
        <f>Baza!I28</f>
        <v>5.7687000000000008</v>
      </c>
      <c r="I36" s="72">
        <f>GAMAT!J33</f>
        <v>0</v>
      </c>
      <c r="J36" s="73">
        <f>GAMAT!K33</f>
        <v>0</v>
      </c>
    </row>
    <row r="37" spans="2:10" ht="16.5" customHeight="1" x14ac:dyDescent="0.25">
      <c r="B37" s="70">
        <v>27</v>
      </c>
      <c r="C37" s="98" t="str">
        <f>Baza!D29</f>
        <v>ghk0340</v>
      </c>
      <c r="D37" s="213" t="str">
        <f>Baza!E29</f>
        <v>Lipton Piramidka Gold Tea 20 szt</v>
      </c>
      <c r="E37" s="213"/>
      <c r="F37" s="213"/>
      <c r="G37" s="71">
        <f>Baza!H29</f>
        <v>7.73</v>
      </c>
      <c r="H37" s="71">
        <f>Baza!I29</f>
        <v>9.5079000000000011</v>
      </c>
      <c r="I37" s="72">
        <f>GAMAT!J34</f>
        <v>0</v>
      </c>
      <c r="J37" s="73">
        <f>GAMAT!K34</f>
        <v>0</v>
      </c>
    </row>
    <row r="38" spans="2:10" ht="16.5" customHeight="1" x14ac:dyDescent="0.25">
      <c r="B38" s="70">
        <v>28</v>
      </c>
      <c r="C38" s="98" t="str">
        <f>Baza!D30</f>
        <v>ghk0350</v>
      </c>
      <c r="D38" s="213" t="str">
        <f>Baza!E30</f>
        <v>Lipton Piramidka White Raspberry 20 szt</v>
      </c>
      <c r="E38" s="213"/>
      <c r="F38" s="213"/>
      <c r="G38" s="71">
        <f>Baza!H30</f>
        <v>6.78</v>
      </c>
      <c r="H38" s="71">
        <f>Baza!I30</f>
        <v>8.3393999999999995</v>
      </c>
      <c r="I38" s="72">
        <f>GAMAT!J35</f>
        <v>0</v>
      </c>
      <c r="J38" s="73">
        <f>GAMAT!K35</f>
        <v>0</v>
      </c>
    </row>
    <row r="39" spans="2:10" ht="16.5" customHeight="1" x14ac:dyDescent="0.25">
      <c r="B39" s="70">
        <v>29</v>
      </c>
      <c r="C39" s="98" t="str">
        <f>Baza!D31</f>
        <v>ghk0360</v>
      </c>
      <c r="D39" s="213" t="str">
        <f>Baza!E31</f>
        <v>Lipton Piramidka Cytryna 20 szt</v>
      </c>
      <c r="E39" s="213"/>
      <c r="F39" s="213"/>
      <c r="G39" s="71">
        <f>Baza!H31</f>
        <v>6.78</v>
      </c>
      <c r="H39" s="71">
        <f>Baza!I31</f>
        <v>8.3393999999999995</v>
      </c>
      <c r="I39" s="72">
        <f>GAMAT!J36</f>
        <v>0</v>
      </c>
      <c r="J39" s="73">
        <f>GAMAT!K36</f>
        <v>0</v>
      </c>
    </row>
    <row r="40" spans="2:10" ht="16.5" customHeight="1" x14ac:dyDescent="0.25">
      <c r="B40" s="70">
        <v>30</v>
      </c>
      <c r="C40" s="98" t="str">
        <f>Baza!D32</f>
        <v>ghk0370</v>
      </c>
      <c r="D40" s="213" t="str">
        <f>Baza!E32</f>
        <v>Lipton Piramidka Owoce Leśne 20 szt</v>
      </c>
      <c r="E40" s="213"/>
      <c r="F40" s="213"/>
      <c r="G40" s="71">
        <f>Baza!H32</f>
        <v>6.78</v>
      </c>
      <c r="H40" s="71">
        <f>Baza!I32</f>
        <v>8.3393999999999995</v>
      </c>
      <c r="I40" s="72">
        <f>GAMAT!J37</f>
        <v>0</v>
      </c>
      <c r="J40" s="73">
        <f>GAMAT!K37</f>
        <v>0</v>
      </c>
    </row>
    <row r="41" spans="2:10" ht="16.5" customHeight="1" x14ac:dyDescent="0.25">
      <c r="B41" s="70">
        <v>31</v>
      </c>
      <c r="C41" s="98" t="str">
        <f>Baza!D33</f>
        <v>ghk0380</v>
      </c>
      <c r="D41" s="213" t="str">
        <f>Baza!E33</f>
        <v>Lipton Piramidka Indones Sencha 20 szt</v>
      </c>
      <c r="E41" s="213"/>
      <c r="F41" s="213"/>
      <c r="G41" s="71">
        <f>Baza!H33</f>
        <v>7.73</v>
      </c>
      <c r="H41" s="71">
        <f>Baza!I33</f>
        <v>9.5079000000000011</v>
      </c>
      <c r="I41" s="72">
        <f>GAMAT!J38</f>
        <v>0</v>
      </c>
      <c r="J41" s="73">
        <f>GAMAT!K38</f>
        <v>0</v>
      </c>
    </row>
    <row r="42" spans="2:10" ht="16.5" customHeight="1" x14ac:dyDescent="0.25">
      <c r="B42" s="70">
        <v>32</v>
      </c>
      <c r="C42" s="98" t="str">
        <f>Baza!D34</f>
        <v>ghk0390</v>
      </c>
      <c r="D42" s="213" t="str">
        <f>Baza!E34</f>
        <v>Lipton Piramidka Zielona Cytryna Melisa 20 szt</v>
      </c>
      <c r="E42" s="213"/>
      <c r="F42" s="213"/>
      <c r="G42" s="71">
        <f>Baza!H34</f>
        <v>6.78</v>
      </c>
      <c r="H42" s="71">
        <f>Baza!I34</f>
        <v>8.3393999999999995</v>
      </c>
      <c r="I42" s="72">
        <f>GAMAT!J39</f>
        <v>0</v>
      </c>
      <c r="J42" s="73">
        <f>GAMAT!K39</f>
        <v>0</v>
      </c>
    </row>
    <row r="43" spans="2:10" ht="16.5" customHeight="1" x14ac:dyDescent="0.25">
      <c r="B43" s="70">
        <v>33</v>
      </c>
      <c r="C43" s="98" t="str">
        <f>Baza!D35</f>
        <v>ghk0280</v>
      </c>
      <c r="D43" s="213" t="str">
        <f>Baza!E35</f>
        <v>Lipton Green Tea Pure 25 kopert fol.</v>
      </c>
      <c r="E43" s="213"/>
      <c r="F43" s="213"/>
      <c r="G43" s="71">
        <f>Baza!H35</f>
        <v>10.34</v>
      </c>
      <c r="H43" s="71">
        <f>Baza!I35</f>
        <v>12.7182</v>
      </c>
      <c r="I43" s="72">
        <f>GAMAT!J40</f>
        <v>0</v>
      </c>
      <c r="J43" s="73">
        <f>GAMAT!K40</f>
        <v>0</v>
      </c>
    </row>
    <row r="44" spans="2:10" ht="16.5" customHeight="1" x14ac:dyDescent="0.25">
      <c r="B44" s="70">
        <v>34</v>
      </c>
      <c r="C44" s="98" t="str">
        <f>Baza!D36</f>
        <v>ghk0290</v>
      </c>
      <c r="D44" s="213" t="str">
        <f>Baza!E36</f>
        <v>Lipton Green Tea Mint 25 kopert fol.</v>
      </c>
      <c r="E44" s="213"/>
      <c r="F44" s="213"/>
      <c r="G44" s="71">
        <f>Baza!H36</f>
        <v>10.55</v>
      </c>
      <c r="H44" s="71">
        <f>Baza!I36</f>
        <v>12.976500000000001</v>
      </c>
      <c r="I44" s="72">
        <f>GAMAT!J41</f>
        <v>0</v>
      </c>
      <c r="J44" s="73">
        <f>GAMAT!K41</f>
        <v>0</v>
      </c>
    </row>
    <row r="45" spans="2:10" ht="16.5" customHeight="1" x14ac:dyDescent="0.25">
      <c r="B45" s="70">
        <v>35</v>
      </c>
      <c r="C45" s="98" t="str">
        <f>Baza!D37</f>
        <v>ghk0300</v>
      </c>
      <c r="D45" s="213" t="str">
        <f>Baza!E37</f>
        <v>Lipton Green Tea Citrus 25 kopert fol.</v>
      </c>
      <c r="E45" s="213"/>
      <c r="F45" s="213"/>
      <c r="G45" s="71">
        <f>Baza!H37</f>
        <v>10.45</v>
      </c>
      <c r="H45" s="71">
        <f>Baza!I37</f>
        <v>12.853499999999999</v>
      </c>
      <c r="I45" s="72">
        <f>GAMAT!J42</f>
        <v>0</v>
      </c>
      <c r="J45" s="73">
        <f>GAMAT!K42</f>
        <v>0</v>
      </c>
    </row>
    <row r="46" spans="2:10" ht="16.5" customHeight="1" x14ac:dyDescent="0.25">
      <c r="B46" s="70">
        <v>36</v>
      </c>
      <c r="C46" s="98" t="str">
        <f>Baza!D38</f>
        <v>ghk0310</v>
      </c>
      <c r="D46" s="213" t="str">
        <f>Baza!E38</f>
        <v>Lipton Green Tea Orient 25 kopert fol.</v>
      </c>
      <c r="E46" s="213"/>
      <c r="F46" s="213"/>
      <c r="G46" s="71">
        <f>Baza!H38</f>
        <v>10.34</v>
      </c>
      <c r="H46" s="71">
        <f>Baza!I38</f>
        <v>12.7182</v>
      </c>
      <c r="I46" s="72">
        <f>GAMAT!J43</f>
        <v>0</v>
      </c>
      <c r="J46" s="73">
        <f>GAMAT!K43</f>
        <v>0</v>
      </c>
    </row>
    <row r="47" spans="2:10" ht="16.5" customHeight="1" x14ac:dyDescent="0.25">
      <c r="B47" s="70">
        <v>37</v>
      </c>
      <c r="C47" s="98" t="str">
        <f>Baza!D39</f>
        <v>ghk0320</v>
      </c>
      <c r="D47" s="213" t="str">
        <f>Baza!E39</f>
        <v>Lipton Owocowa Fruit Influsion 25 kopert fol.</v>
      </c>
      <c r="E47" s="213"/>
      <c r="F47" s="213"/>
      <c r="G47" s="71">
        <f>Baza!H39</f>
        <v>11.95</v>
      </c>
      <c r="H47" s="71">
        <f>Baza!I39</f>
        <v>14.698499999999999</v>
      </c>
      <c r="I47" s="72">
        <f>GAMAT!J44</f>
        <v>0</v>
      </c>
      <c r="J47" s="73">
        <f>GAMAT!K44</f>
        <v>0</v>
      </c>
    </row>
    <row r="48" spans="2:10" ht="16.5" customHeight="1" x14ac:dyDescent="0.25">
      <c r="B48" s="70">
        <v>38</v>
      </c>
      <c r="C48" s="98" t="str">
        <f>Baza!D40</f>
        <v>ghk0330</v>
      </c>
      <c r="D48" s="213" t="str">
        <f>Baza!E40</f>
        <v>Lipton Vanilia 25 kopert fol.</v>
      </c>
      <c r="E48" s="213"/>
      <c r="F48" s="213"/>
      <c r="G48" s="71">
        <f>Baza!H40</f>
        <v>10.34</v>
      </c>
      <c r="H48" s="71">
        <f>Baza!I40</f>
        <v>12.7182</v>
      </c>
      <c r="I48" s="72">
        <f>GAMAT!J45</f>
        <v>0</v>
      </c>
      <c r="J48" s="73">
        <f>GAMAT!K45</f>
        <v>0</v>
      </c>
    </row>
    <row r="49" spans="2:10" ht="16.5" customHeight="1" x14ac:dyDescent="0.25">
      <c r="B49" s="70">
        <v>39</v>
      </c>
      <c r="C49" s="98" t="str">
        <f>Baza!D41</f>
        <v>ghk0230</v>
      </c>
      <c r="D49" s="213" t="str">
        <f>Baza!E41</f>
        <v>Lipton More Than One Tea 12 smaków - 180 kopert</v>
      </c>
      <c r="E49" s="213"/>
      <c r="F49" s="213"/>
      <c r="G49" s="71">
        <f>Baza!H41</f>
        <v>81.58</v>
      </c>
      <c r="H49" s="71">
        <f>Baza!I41</f>
        <v>100.3434</v>
      </c>
      <c r="I49" s="72">
        <f>GAMAT!J46</f>
        <v>0</v>
      </c>
      <c r="J49" s="73">
        <f>GAMAT!K46</f>
        <v>0</v>
      </c>
    </row>
    <row r="50" spans="2:10" ht="16.5" customHeight="1" x14ac:dyDescent="0.25">
      <c r="B50" s="70">
        <v>40</v>
      </c>
      <c r="C50" s="98" t="str">
        <f>Baza!D42</f>
        <v>ghk0060</v>
      </c>
      <c r="D50" s="213" t="str">
        <f>Baza!E42</f>
        <v>Dilmah Jagody z Wanilią 20 tor.</v>
      </c>
      <c r="E50" s="213"/>
      <c r="F50" s="213"/>
      <c r="G50" s="71">
        <f>Baza!H42</f>
        <v>6.48</v>
      </c>
      <c r="H50" s="71">
        <f>Baza!I42</f>
        <v>7.9704000000000006</v>
      </c>
      <c r="I50" s="72">
        <f>GAMAT!J47</f>
        <v>0</v>
      </c>
      <c r="J50" s="73">
        <f>GAMAT!K47</f>
        <v>0</v>
      </c>
    </row>
    <row r="51" spans="2:10" ht="16.5" customHeight="1" x14ac:dyDescent="0.25">
      <c r="B51" s="70">
        <v>41</v>
      </c>
      <c r="C51" s="98" t="str">
        <f>Baza!D43</f>
        <v>ghk0070</v>
      </c>
      <c r="D51" s="213" t="str">
        <f>Baza!E43</f>
        <v>Dilmah Earl Grey 20 tor.</v>
      </c>
      <c r="E51" s="213"/>
      <c r="F51" s="213"/>
      <c r="G51" s="71">
        <f>Baza!H43</f>
        <v>6.48</v>
      </c>
      <c r="H51" s="71">
        <f>Baza!I43</f>
        <v>7.9704000000000006</v>
      </c>
      <c r="I51" s="72">
        <f>GAMAT!J48</f>
        <v>0</v>
      </c>
      <c r="J51" s="73">
        <f>GAMAT!K48</f>
        <v>0</v>
      </c>
    </row>
    <row r="52" spans="2:10" ht="16.5" customHeight="1" x14ac:dyDescent="0.25">
      <c r="B52" s="70">
        <v>42</v>
      </c>
      <c r="C52" s="98" t="str">
        <f>Baza!D44</f>
        <v>ghk0080</v>
      </c>
      <c r="D52" s="213" t="str">
        <f>Baza!E44</f>
        <v>Dilmah Cytryny 20 tor.</v>
      </c>
      <c r="E52" s="213"/>
      <c r="F52" s="213"/>
      <c r="G52" s="71">
        <f>Baza!H44</f>
        <v>6.48</v>
      </c>
      <c r="H52" s="71">
        <f>Baza!I44</f>
        <v>7.9704000000000006</v>
      </c>
      <c r="I52" s="72">
        <f>GAMAT!J49</f>
        <v>0</v>
      </c>
      <c r="J52" s="73">
        <f>GAMAT!K49</f>
        <v>0</v>
      </c>
    </row>
    <row r="53" spans="2:10" ht="16.5" customHeight="1" x14ac:dyDescent="0.25">
      <c r="B53" s="70">
        <v>43</v>
      </c>
      <c r="C53" s="98" t="str">
        <f>Baza!D45</f>
        <v>ghk0090</v>
      </c>
      <c r="D53" s="213" t="str">
        <f>Baza!E45</f>
        <v>Dilmah Maliny 20 tor.</v>
      </c>
      <c r="E53" s="213"/>
      <c r="F53" s="213"/>
      <c r="G53" s="71">
        <f>Baza!H45</f>
        <v>6.48</v>
      </c>
      <c r="H53" s="71">
        <f>Baza!I45</f>
        <v>7.9704000000000006</v>
      </c>
      <c r="I53" s="72">
        <f>GAMAT!J50</f>
        <v>0</v>
      </c>
      <c r="J53" s="73">
        <f>GAMAT!K50</f>
        <v>0</v>
      </c>
    </row>
    <row r="54" spans="2:10" ht="16.5" customHeight="1" x14ac:dyDescent="0.25">
      <c r="B54" s="70">
        <v>44</v>
      </c>
      <c r="C54" s="98" t="str">
        <f>Baza!D46</f>
        <v>ghk0100</v>
      </c>
      <c r="D54" s="213" t="str">
        <f>Baza!E46</f>
        <v>Dilmah Wanilia 20 tor.</v>
      </c>
      <c r="E54" s="213"/>
      <c r="F54" s="213"/>
      <c r="G54" s="71">
        <f>Baza!H46</f>
        <v>6.48</v>
      </c>
      <c r="H54" s="71">
        <f>Baza!I46</f>
        <v>7.9704000000000006</v>
      </c>
      <c r="I54" s="72">
        <f>GAMAT!J51</f>
        <v>0</v>
      </c>
      <c r="J54" s="73">
        <f>GAMAT!K51</f>
        <v>0</v>
      </c>
    </row>
    <row r="55" spans="2:10" ht="16.5" customHeight="1" x14ac:dyDescent="0.25">
      <c r="B55" s="70">
        <v>45</v>
      </c>
      <c r="C55" s="98" t="str">
        <f>Baza!D47</f>
        <v>ghk0110</v>
      </c>
      <c r="D55" s="213" t="str">
        <f>Baza!E47</f>
        <v>Dilmah Mango z Truskawką 20 tor.</v>
      </c>
      <c r="E55" s="213"/>
      <c r="F55" s="213"/>
      <c r="G55" s="71">
        <f>Baza!H47</f>
        <v>6.48</v>
      </c>
      <c r="H55" s="71">
        <f>Baza!I47</f>
        <v>7.9704000000000006</v>
      </c>
      <c r="I55" s="72">
        <f>GAMAT!J52</f>
        <v>0</v>
      </c>
      <c r="J55" s="73">
        <f>GAMAT!K52</f>
        <v>0</v>
      </c>
    </row>
    <row r="56" spans="2:10" ht="16.5" customHeight="1" x14ac:dyDescent="0.25">
      <c r="B56" s="70">
        <v>46</v>
      </c>
      <c r="C56" s="98" t="str">
        <f>Baza!D48</f>
        <v>ghk0140</v>
      </c>
      <c r="D56" s="213" t="str">
        <f>Baza!E48</f>
        <v>Dilmah Pick mix 12 czarnych gatunków - 240 kopert</v>
      </c>
      <c r="E56" s="213"/>
      <c r="F56" s="213"/>
      <c r="G56" s="71">
        <f>Baza!H48</f>
        <v>120.13</v>
      </c>
      <c r="H56" s="71">
        <f>Baza!I48</f>
        <v>147.75989999999999</v>
      </c>
      <c r="I56" s="72">
        <f>GAMAT!J53</f>
        <v>0</v>
      </c>
      <c r="J56" s="73">
        <f>GAMAT!K53</f>
        <v>0</v>
      </c>
    </row>
    <row r="57" spans="2:10" ht="16.5" customHeight="1" x14ac:dyDescent="0.25">
      <c r="B57" s="70">
        <v>47</v>
      </c>
      <c r="C57" s="98" t="str">
        <f>Baza!D49</f>
        <v>gck0010</v>
      </c>
      <c r="D57" s="213" t="str">
        <f>Baza!E49</f>
        <v>Diamant sypki biały 1 kg</v>
      </c>
      <c r="E57" s="213"/>
      <c r="F57" s="213"/>
      <c r="G57" s="71">
        <f>Baza!H49</f>
        <v>4.33</v>
      </c>
      <c r="H57" s="71">
        <f>Baza!I49</f>
        <v>4.6764000000000001</v>
      </c>
      <c r="I57" s="72">
        <f>GAMAT!J54</f>
        <v>0</v>
      </c>
      <c r="J57" s="73">
        <f>GAMAT!K54</f>
        <v>0</v>
      </c>
    </row>
    <row r="58" spans="2:10" ht="16.5" customHeight="1" x14ac:dyDescent="0.25">
      <c r="B58" s="70">
        <v>48</v>
      </c>
      <c r="C58" s="98" t="str">
        <f>Baza!D50</f>
        <v>gck0160</v>
      </c>
      <c r="D58" s="213" t="str">
        <f>Baza!E50</f>
        <v>Diamant w kostkach biały 0,5 kg</v>
      </c>
      <c r="E58" s="213"/>
      <c r="F58" s="213"/>
      <c r="G58" s="71">
        <f>Baza!H50</f>
        <v>3.76</v>
      </c>
      <c r="H58" s="71">
        <f>Baza!I50</f>
        <v>4.0608000000000004</v>
      </c>
      <c r="I58" s="72">
        <f>GAMAT!J55</f>
        <v>0</v>
      </c>
      <c r="J58" s="73">
        <f>GAMAT!K55</f>
        <v>0</v>
      </c>
    </row>
    <row r="59" spans="2:10" ht="16.5" customHeight="1" x14ac:dyDescent="0.25">
      <c r="B59" s="70">
        <v>49</v>
      </c>
      <c r="C59" s="98" t="str">
        <f>Baza!D51</f>
        <v>gnk0550</v>
      </c>
      <c r="D59" s="213" t="str">
        <f>Baza!E51</f>
        <v>Łaciate 0,5% 0,5 litra</v>
      </c>
      <c r="E59" s="213"/>
      <c r="F59" s="213"/>
      <c r="G59" s="71">
        <f>Baza!H51</f>
        <v>1.46</v>
      </c>
      <c r="H59" s="71">
        <f>Baza!I51</f>
        <v>1.5329999999999999</v>
      </c>
      <c r="I59" s="72">
        <f>GAMAT!J56</f>
        <v>0</v>
      </c>
      <c r="J59" s="73">
        <f>GAMAT!K56</f>
        <v>0</v>
      </c>
    </row>
    <row r="60" spans="2:10" ht="16.5" customHeight="1" x14ac:dyDescent="0.25">
      <c r="B60" s="70">
        <v>50</v>
      </c>
      <c r="C60" s="98" t="str">
        <f>Baza!D52</f>
        <v>gnk0540</v>
      </c>
      <c r="D60" s="213" t="str">
        <f>Baza!E52</f>
        <v>Łaciate 0,5% 1 litr</v>
      </c>
      <c r="E60" s="213"/>
      <c r="F60" s="213"/>
      <c r="G60" s="71">
        <f>Baza!H52</f>
        <v>2.5299999999999998</v>
      </c>
      <c r="H60" s="71">
        <f>Baza!I52</f>
        <v>2.6564999999999999</v>
      </c>
      <c r="I60" s="72">
        <f>GAMAT!J57</f>
        <v>0</v>
      </c>
      <c r="J60" s="73">
        <f>GAMAT!K57</f>
        <v>0</v>
      </c>
    </row>
    <row r="61" spans="2:10" ht="16.5" customHeight="1" x14ac:dyDescent="0.25">
      <c r="B61" s="70">
        <v>51</v>
      </c>
      <c r="C61" s="98" t="str">
        <f>Baza!D53</f>
        <v>gnk0440</v>
      </c>
      <c r="D61" s="213" t="str">
        <f>Baza!E53</f>
        <v>Łaciate 2% 0,5 litra</v>
      </c>
      <c r="E61" s="213"/>
      <c r="F61" s="213"/>
      <c r="G61" s="71">
        <f>Baza!H53</f>
        <v>1.58</v>
      </c>
      <c r="H61" s="71">
        <f>Baza!I53</f>
        <v>1.6590000000000003</v>
      </c>
      <c r="I61" s="72">
        <f>GAMAT!J58</f>
        <v>0</v>
      </c>
      <c r="J61" s="73">
        <f>GAMAT!K58</f>
        <v>0</v>
      </c>
    </row>
    <row r="62" spans="2:10" ht="16.5" customHeight="1" x14ac:dyDescent="0.25">
      <c r="B62" s="70">
        <v>52</v>
      </c>
      <c r="C62" s="98" t="str">
        <f>Baza!D54</f>
        <v>gnk0430</v>
      </c>
      <c r="D62" s="213" t="str">
        <f>Baza!E54</f>
        <v>Łaciate 2% 1 litr</v>
      </c>
      <c r="E62" s="213"/>
      <c r="F62" s="213"/>
      <c r="G62" s="71">
        <f>Baza!H54</f>
        <v>2.7</v>
      </c>
      <c r="H62" s="71">
        <f>Baza!I54</f>
        <v>2.8350000000000004</v>
      </c>
      <c r="I62" s="72">
        <f>GAMAT!J59</f>
        <v>0</v>
      </c>
      <c r="J62" s="73">
        <f>GAMAT!K59</f>
        <v>0</v>
      </c>
    </row>
    <row r="63" spans="2:10" ht="16.5" customHeight="1" x14ac:dyDescent="0.25">
      <c r="B63" s="70">
        <v>53</v>
      </c>
      <c r="C63" s="98" t="str">
        <f>Baza!D55</f>
        <v>gnk0420</v>
      </c>
      <c r="D63" s="213" t="str">
        <f>Baza!E55</f>
        <v>Łaciate 3,2% 0,5 litra</v>
      </c>
      <c r="E63" s="213"/>
      <c r="F63" s="213"/>
      <c r="G63" s="71">
        <f>Baza!H55</f>
        <v>1.61</v>
      </c>
      <c r="H63" s="71">
        <f>Baza!I55</f>
        <v>1.6905000000000001</v>
      </c>
      <c r="I63" s="72">
        <f>GAMAT!J60</f>
        <v>0</v>
      </c>
      <c r="J63" s="73">
        <f>GAMAT!K60</f>
        <v>0</v>
      </c>
    </row>
    <row r="64" spans="2:10" ht="16.5" customHeight="1" x14ac:dyDescent="0.25">
      <c r="B64" s="70">
        <v>54</v>
      </c>
      <c r="C64" s="98" t="str">
        <f>Baza!D56</f>
        <v>gnk0410</v>
      </c>
      <c r="D64" s="213" t="str">
        <f>Baza!E56</f>
        <v>Łaciate 3,2% 1 litr</v>
      </c>
      <c r="E64" s="213"/>
      <c r="F64" s="213"/>
      <c r="G64" s="71">
        <f>Baza!H56</f>
        <v>2.86</v>
      </c>
      <c r="H64" s="71">
        <f>Baza!I56</f>
        <v>3.0030000000000001</v>
      </c>
      <c r="I64" s="72">
        <f>GAMAT!J61</f>
        <v>0</v>
      </c>
      <c r="J64" s="73">
        <f>GAMAT!K61</f>
        <v>0</v>
      </c>
    </row>
    <row r="65" spans="2:10" ht="16.5" customHeight="1" x14ac:dyDescent="0.25">
      <c r="B65" s="70">
        <v>55</v>
      </c>
      <c r="C65" s="98" t="str">
        <f>Baza!D57</f>
        <v>gnk0560</v>
      </c>
      <c r="D65" s="213" t="str">
        <f>Baza!E57</f>
        <v>Łaciate zagęszczone niesłodzone 7,5% 0,25 litra</v>
      </c>
      <c r="E65" s="213"/>
      <c r="F65" s="213"/>
      <c r="G65" s="71">
        <f>Baza!H57</f>
        <v>1.68</v>
      </c>
      <c r="H65" s="71">
        <f>Baza!I57</f>
        <v>1.764</v>
      </c>
      <c r="I65" s="72">
        <f>GAMAT!J62</f>
        <v>0</v>
      </c>
      <c r="J65" s="73">
        <f>GAMAT!K62</f>
        <v>0</v>
      </c>
    </row>
    <row r="66" spans="2:10" ht="16.5" customHeight="1" x14ac:dyDescent="0.25">
      <c r="B66" s="70">
        <v>56</v>
      </c>
      <c r="C66" s="98" t="str">
        <f>Baza!D58</f>
        <v>gnk0570</v>
      </c>
      <c r="D66" s="213" t="str">
        <f>Baza!E58</f>
        <v>Łaciate zagęszczone niesłodzone 7,5% 0,5 litra</v>
      </c>
      <c r="E66" s="213"/>
      <c r="F66" s="213"/>
      <c r="G66" s="71">
        <f>Baza!H58</f>
        <v>2.79</v>
      </c>
      <c r="H66" s="71">
        <f>Baza!I58</f>
        <v>2.9295</v>
      </c>
      <c r="I66" s="72">
        <f>GAMAT!J63</f>
        <v>0</v>
      </c>
      <c r="J66" s="73">
        <f>GAMAT!K63</f>
        <v>0</v>
      </c>
    </row>
    <row r="67" spans="2:10" ht="16.5" customHeight="1" x14ac:dyDescent="0.25">
      <c r="B67" s="70">
        <v>57</v>
      </c>
      <c r="C67" s="98" t="str">
        <f>Baza!D59</f>
        <v>gnk0460</v>
      </c>
      <c r="D67" s="213" t="str">
        <f>Baza!E59</f>
        <v>Gostyń zagęszczone niesłodzone Light 4 % 0,5 litra</v>
      </c>
      <c r="E67" s="213"/>
      <c r="F67" s="213"/>
      <c r="G67" s="71">
        <f>Baza!H59</f>
        <v>4.04</v>
      </c>
      <c r="H67" s="71">
        <f>Baza!I59</f>
        <v>4.242</v>
      </c>
      <c r="I67" s="72">
        <f>GAMAT!J64</f>
        <v>0</v>
      </c>
      <c r="J67" s="73">
        <f>GAMAT!K64</f>
        <v>0</v>
      </c>
    </row>
    <row r="68" spans="2:10" ht="16.5" customHeight="1" x14ac:dyDescent="0.25">
      <c r="B68" s="70">
        <v>58</v>
      </c>
      <c r="C68" s="98" t="str">
        <f>Baza!D60</f>
        <v>gnk0450</v>
      </c>
      <c r="D68" s="213" t="str">
        <f>Baza!E60</f>
        <v>Gostyń zagęszczone niesłodzone 7,5% 0,5 litra</v>
      </c>
      <c r="E68" s="213"/>
      <c r="F68" s="213"/>
      <c r="G68" s="71">
        <f>Baza!H60</f>
        <v>4.01</v>
      </c>
      <c r="H68" s="71">
        <f>Baza!I60</f>
        <v>4.2104999999999997</v>
      </c>
      <c r="I68" s="72">
        <f>GAMAT!J65</f>
        <v>0</v>
      </c>
      <c r="J68" s="73">
        <f>GAMAT!K65</f>
        <v>0</v>
      </c>
    </row>
    <row r="69" spans="2:10" ht="16.5" customHeight="1" x14ac:dyDescent="0.25">
      <c r="B69" s="70">
        <v>59</v>
      </c>
      <c r="C69" s="98" t="str">
        <f>Baza!D61</f>
        <v>gnk0510</v>
      </c>
      <c r="D69" s="213" t="str">
        <f>Baza!E61</f>
        <v>Łaciate śmietanka 10 ml x 10 szt</v>
      </c>
      <c r="E69" s="213"/>
      <c r="F69" s="213"/>
      <c r="G69" s="71">
        <f>Baza!H61</f>
        <v>1.1299999999999999</v>
      </c>
      <c r="H69" s="71">
        <f>Baza!I61</f>
        <v>1.1864999999999999</v>
      </c>
      <c r="I69" s="72">
        <f>GAMAT!J66</f>
        <v>0</v>
      </c>
      <c r="J69" s="73">
        <f>GAMAT!K66</f>
        <v>0</v>
      </c>
    </row>
    <row r="70" spans="2:10" ht="16.5" customHeight="1" x14ac:dyDescent="0.25">
      <c r="B70" s="70">
        <v>60</v>
      </c>
      <c r="C70" s="98" t="str">
        <f>Baza!D62</f>
        <v>gnk0490</v>
      </c>
      <c r="D70" s="213" t="str">
        <f>Baza!E62</f>
        <v>Champion cytrynka 100% sok 7,5 g x 10 szt</v>
      </c>
      <c r="E70" s="213"/>
      <c r="F70" s="213"/>
      <c r="G70" s="71">
        <f>Baza!H62</f>
        <v>1.6</v>
      </c>
      <c r="H70" s="71">
        <f>Baza!I62</f>
        <v>1.6800000000000002</v>
      </c>
      <c r="I70" s="72">
        <f>GAMAT!J67</f>
        <v>0</v>
      </c>
      <c r="J70" s="73">
        <f>GAMAT!K67</f>
        <v>0</v>
      </c>
    </row>
    <row r="71" spans="2:10" ht="16.5" customHeight="1" x14ac:dyDescent="0.25">
      <c r="B71" s="70">
        <v>61</v>
      </c>
      <c r="C71" s="98" t="str">
        <f>Baza!D63</f>
        <v>gnk0600</v>
      </c>
      <c r="D71" s="213" t="str">
        <f>Baza!E63</f>
        <v>Cisowianka 0,5 litra</v>
      </c>
      <c r="E71" s="213"/>
      <c r="F71" s="213"/>
      <c r="G71" s="71">
        <f>Baza!H63</f>
        <v>0.83</v>
      </c>
      <c r="H71" s="71">
        <f>Baza!I63</f>
        <v>1.0208999999999999</v>
      </c>
      <c r="I71" s="72">
        <f>GAMAT!J68</f>
        <v>0</v>
      </c>
      <c r="J71" s="73">
        <f>GAMAT!K68</f>
        <v>0</v>
      </c>
    </row>
    <row r="72" spans="2:10" ht="16.5" customHeight="1" x14ac:dyDescent="0.25">
      <c r="B72" s="70">
        <v>62</v>
      </c>
      <c r="C72" s="98" t="str">
        <f>Baza!D64</f>
        <v>gnk0610</v>
      </c>
      <c r="D72" s="213" t="str">
        <f>Baza!E64</f>
        <v>Cisowianka 1,5 litra</v>
      </c>
      <c r="E72" s="213"/>
      <c r="F72" s="213"/>
      <c r="G72" s="71">
        <f>Baza!H64</f>
        <v>1.18</v>
      </c>
      <c r="H72" s="71">
        <f>Baza!I64</f>
        <v>1.4513999999999998</v>
      </c>
      <c r="I72" s="72">
        <f>GAMAT!J69</f>
        <v>0</v>
      </c>
      <c r="J72" s="73">
        <f>GAMAT!K69</f>
        <v>0</v>
      </c>
    </row>
    <row r="73" spans="2:10" ht="16.5" customHeight="1" x14ac:dyDescent="0.25">
      <c r="B73" s="70">
        <v>63</v>
      </c>
      <c r="C73" s="98" t="str">
        <f>Baza!D65</f>
        <v>gnk0850</v>
      </c>
      <c r="D73" s="213" t="str">
        <f>Baza!E65</f>
        <v>Cisowianka 0,3 litra but. Szklana</v>
      </c>
      <c r="E73" s="213"/>
      <c r="F73" s="213"/>
      <c r="G73" s="71">
        <f>Baza!H65</f>
        <v>1.35</v>
      </c>
      <c r="H73" s="71">
        <f>Baza!I65</f>
        <v>1.6605000000000001</v>
      </c>
      <c r="I73" s="72">
        <f>GAMAT!J70</f>
        <v>0</v>
      </c>
      <c r="J73" s="73">
        <f>GAMAT!K70</f>
        <v>0</v>
      </c>
    </row>
    <row r="74" spans="2:10" ht="16.5" customHeight="1" x14ac:dyDescent="0.25">
      <c r="B74" s="70">
        <v>64</v>
      </c>
      <c r="C74" s="98" t="str">
        <f>Baza!D66</f>
        <v>gnk0870</v>
      </c>
      <c r="D74" s="213" t="str">
        <f>Baza!E66</f>
        <v>Cisowianka 0,7 litra but. Szklana</v>
      </c>
      <c r="E74" s="213"/>
      <c r="F74" s="213"/>
      <c r="G74" s="71">
        <f>Baza!H66</f>
        <v>2.2400000000000002</v>
      </c>
      <c r="H74" s="71">
        <f>Baza!I66</f>
        <v>2.7552000000000003</v>
      </c>
      <c r="I74" s="72">
        <f>GAMAT!J71</f>
        <v>0</v>
      </c>
      <c r="J74" s="73">
        <f>GAMAT!K71</f>
        <v>0</v>
      </c>
    </row>
    <row r="75" spans="2:10" ht="16.5" customHeight="1" x14ac:dyDescent="0.25">
      <c r="B75" s="70">
        <v>65</v>
      </c>
      <c r="C75" s="98" t="str">
        <f>Baza!D67</f>
        <v>gnk0250</v>
      </c>
      <c r="D75" s="213" t="str">
        <f>Baza!E67</f>
        <v>Nałęczowianka 0,5 litra</v>
      </c>
      <c r="E75" s="213"/>
      <c r="F75" s="213"/>
      <c r="G75" s="71">
        <f>Baza!H67</f>
        <v>1.05</v>
      </c>
      <c r="H75" s="71">
        <f>Baza!I67</f>
        <v>1.2915000000000001</v>
      </c>
      <c r="I75" s="72">
        <f>GAMAT!J72</f>
        <v>0</v>
      </c>
      <c r="J75" s="73">
        <f>GAMAT!K72</f>
        <v>0</v>
      </c>
    </row>
    <row r="76" spans="2:10" ht="16.5" customHeight="1" x14ac:dyDescent="0.25">
      <c r="B76" s="70">
        <v>66</v>
      </c>
      <c r="C76" s="98" t="str">
        <f>Baza!D68</f>
        <v>gnk0240</v>
      </c>
      <c r="D76" s="213" t="str">
        <f>Baza!E68</f>
        <v>Nałęczowianka 1,5 litra</v>
      </c>
      <c r="E76" s="213"/>
      <c r="F76" s="213"/>
      <c r="G76" s="71">
        <f>Baza!H68</f>
        <v>1.31</v>
      </c>
      <c r="H76" s="71">
        <f>Baza!I68</f>
        <v>1.6113</v>
      </c>
      <c r="I76" s="72">
        <f>GAMAT!J73</f>
        <v>0</v>
      </c>
      <c r="J76" s="73">
        <f>GAMAT!K73</f>
        <v>0</v>
      </c>
    </row>
    <row r="77" spans="2:10" ht="16.5" customHeight="1" x14ac:dyDescent="0.25">
      <c r="B77" s="70">
        <v>67</v>
      </c>
      <c r="C77" s="98" t="str">
        <f>Baza!D69</f>
        <v>gnk0640</v>
      </c>
      <c r="D77" s="213" t="str">
        <f>Baza!E69</f>
        <v>Żywiec Zdrój 0,5 litra</v>
      </c>
      <c r="E77" s="213"/>
      <c r="F77" s="213"/>
      <c r="G77" s="71">
        <f>Baza!H69</f>
        <v>1.26</v>
      </c>
      <c r="H77" s="71">
        <f>Baza!I69</f>
        <v>1.5498000000000001</v>
      </c>
      <c r="I77" s="72">
        <f>GAMAT!J74</f>
        <v>0</v>
      </c>
      <c r="J77" s="73">
        <f>GAMAT!K74</f>
        <v>0</v>
      </c>
    </row>
    <row r="78" spans="2:10" ht="16.5" customHeight="1" x14ac:dyDescent="0.25">
      <c r="B78" s="70">
        <v>68</v>
      </c>
      <c r="C78" s="98" t="str">
        <f>Baza!D70</f>
        <v>gnk0650</v>
      </c>
      <c r="D78" s="213" t="str">
        <f>Baza!E70</f>
        <v>Żywiec Zdrój 1,5 litra</v>
      </c>
      <c r="E78" s="213"/>
      <c r="F78" s="213"/>
      <c r="G78" s="71">
        <f>Baza!H70</f>
        <v>1.64</v>
      </c>
      <c r="H78" s="71">
        <f>Baza!I70</f>
        <v>2.0171999999999999</v>
      </c>
      <c r="I78" s="72">
        <f>GAMAT!J75</f>
        <v>0</v>
      </c>
      <c r="J78" s="73">
        <f>GAMAT!K75</f>
        <v>0</v>
      </c>
    </row>
    <row r="79" spans="2:10" ht="16.5" customHeight="1" x14ac:dyDescent="0.25">
      <c r="B79" s="70">
        <v>69</v>
      </c>
      <c r="C79" s="98" t="str">
        <f>Baza!D71</f>
        <v>gnk0160</v>
      </c>
      <c r="D79" s="213" t="str">
        <f>Baza!E71</f>
        <v>Kropla Beskidu 0,25 litra but. Szklana</v>
      </c>
      <c r="E79" s="213"/>
      <c r="F79" s="213"/>
      <c r="G79" s="71">
        <f>Baza!H71</f>
        <v>1.23</v>
      </c>
      <c r="H79" s="71">
        <f>Baza!I71</f>
        <v>1.5128999999999999</v>
      </c>
      <c r="I79" s="72">
        <f>GAMAT!J76</f>
        <v>0</v>
      </c>
      <c r="J79" s="73">
        <f>GAMAT!K76</f>
        <v>0</v>
      </c>
    </row>
    <row r="80" spans="2:10" ht="16.5" customHeight="1" x14ac:dyDescent="0.25">
      <c r="B80" s="70">
        <v>70</v>
      </c>
      <c r="C80" s="98" t="str">
        <f>Baza!D72</f>
        <v>gnk0180</v>
      </c>
      <c r="D80" s="213" t="str">
        <f>Baza!E72</f>
        <v>Kropla Beskidu 0,5 litra</v>
      </c>
      <c r="E80" s="213"/>
      <c r="F80" s="213"/>
      <c r="G80" s="71">
        <f>Baza!H72</f>
        <v>1.55</v>
      </c>
      <c r="H80" s="71">
        <f>Baza!I72</f>
        <v>1.9065000000000001</v>
      </c>
      <c r="I80" s="72">
        <f>GAMAT!J77</f>
        <v>0</v>
      </c>
      <c r="J80" s="73">
        <f>GAMAT!K77</f>
        <v>0</v>
      </c>
    </row>
    <row r="81" spans="2:10" ht="16.5" customHeight="1" x14ac:dyDescent="0.25">
      <c r="B81" s="70">
        <v>71</v>
      </c>
      <c r="C81" s="98" t="str">
        <f>Baza!D73</f>
        <v>gnk0200</v>
      </c>
      <c r="D81" s="213" t="str">
        <f>Baza!E73</f>
        <v>Kropla Beskidu 1,75 litra</v>
      </c>
      <c r="E81" s="213"/>
      <c r="F81" s="213"/>
      <c r="G81" s="71">
        <f>Baza!H73</f>
        <v>1.9</v>
      </c>
      <c r="H81" s="71">
        <f>Baza!I73</f>
        <v>2.3369999999999997</v>
      </c>
      <c r="I81" s="72">
        <f>GAMAT!J78</f>
        <v>0</v>
      </c>
      <c r="J81" s="73">
        <f>GAMAT!K78</f>
        <v>0</v>
      </c>
    </row>
    <row r="82" spans="2:10" ht="16.5" customHeight="1" x14ac:dyDescent="0.25">
      <c r="B82" s="70">
        <v>72</v>
      </c>
      <c r="C82" s="98" t="str">
        <f>Baza!D74</f>
        <v>gnk0840</v>
      </c>
      <c r="D82" s="213" t="str">
        <f>Baza!E74</f>
        <v>Cisowianka 0,5 litra</v>
      </c>
      <c r="E82" s="213"/>
      <c r="F82" s="213"/>
      <c r="G82" s="71">
        <f>Baza!H74</f>
        <v>0.83</v>
      </c>
      <c r="H82" s="71">
        <f>Baza!I74</f>
        <v>1.0208999999999999</v>
      </c>
      <c r="I82" s="72">
        <f>GAMAT!J79</f>
        <v>0</v>
      </c>
      <c r="J82" s="73">
        <f>GAMAT!K79</f>
        <v>0</v>
      </c>
    </row>
    <row r="83" spans="2:10" ht="16.5" customHeight="1" x14ac:dyDescent="0.25">
      <c r="B83" s="70">
        <v>73</v>
      </c>
      <c r="C83" s="98" t="str">
        <f>Baza!D75</f>
        <v>gnk0611</v>
      </c>
      <c r="D83" s="213" t="str">
        <f>Baza!E75</f>
        <v>Cisowianka 1,5 litra</v>
      </c>
      <c r="E83" s="213"/>
      <c r="F83" s="213"/>
      <c r="G83" s="71">
        <f>Baza!H75</f>
        <v>1.18</v>
      </c>
      <c r="H83" s="71">
        <f>Baza!I75</f>
        <v>1.4513999999999998</v>
      </c>
      <c r="I83" s="72">
        <f>GAMAT!J80</f>
        <v>0</v>
      </c>
      <c r="J83" s="73">
        <f>GAMAT!K80</f>
        <v>0</v>
      </c>
    </row>
    <row r="84" spans="2:10" ht="16.5" customHeight="1" x14ac:dyDescent="0.25">
      <c r="B84" s="70">
        <v>74</v>
      </c>
      <c r="C84" s="98" t="str">
        <f>Baza!D76</f>
        <v>gnk0900</v>
      </c>
      <c r="D84" s="213" t="str">
        <f>Baza!E76</f>
        <v>Cisowianka musująca Parlage 0,7 litra</v>
      </c>
      <c r="E84" s="213"/>
      <c r="F84" s="213"/>
      <c r="G84" s="71">
        <f>Baza!H76</f>
        <v>1.21</v>
      </c>
      <c r="H84" s="71">
        <f>Baza!I76</f>
        <v>1.4883</v>
      </c>
      <c r="I84" s="72">
        <f>GAMAT!J81</f>
        <v>0</v>
      </c>
      <c r="J84" s="73">
        <f>GAMAT!K81</f>
        <v>0</v>
      </c>
    </row>
    <row r="85" spans="2:10" ht="16.5" customHeight="1" x14ac:dyDescent="0.25">
      <c r="B85" s="70">
        <v>75</v>
      </c>
      <c r="C85" s="98" t="str">
        <f>Baza!D77</f>
        <v>gnk0860</v>
      </c>
      <c r="D85" s="213" t="str">
        <f>Baza!E77</f>
        <v>Cisowianka musująca Parlage 0,3 litra but. Szklana</v>
      </c>
      <c r="E85" s="213"/>
      <c r="F85" s="213"/>
      <c r="G85" s="71">
        <f>Baza!H77</f>
        <v>1.54</v>
      </c>
      <c r="H85" s="71">
        <f>Baza!I77</f>
        <v>1.8942000000000001</v>
      </c>
      <c r="I85" s="72">
        <f>GAMAT!J82</f>
        <v>0</v>
      </c>
      <c r="J85" s="73">
        <f>GAMAT!K82</f>
        <v>0</v>
      </c>
    </row>
    <row r="86" spans="2:10" ht="16.5" customHeight="1" x14ac:dyDescent="0.25">
      <c r="B86" s="70">
        <v>76</v>
      </c>
      <c r="C86" s="98" t="str">
        <f>Baza!D78</f>
        <v>gnk0880</v>
      </c>
      <c r="D86" s="213" t="str">
        <f>Baza!E78</f>
        <v>Cisowianka musująca Parlage 0,7 litra but. Szklana</v>
      </c>
      <c r="E86" s="213"/>
      <c r="F86" s="213"/>
      <c r="G86" s="71">
        <f>Baza!H78</f>
        <v>2.36</v>
      </c>
      <c r="H86" s="71">
        <f>Baza!I78</f>
        <v>2.9027999999999996</v>
      </c>
      <c r="I86" s="72">
        <f>GAMAT!J83</f>
        <v>0</v>
      </c>
      <c r="J86" s="73">
        <f>GAMAT!K83</f>
        <v>0</v>
      </c>
    </row>
    <row r="87" spans="2:10" ht="16.5" customHeight="1" x14ac:dyDescent="0.25">
      <c r="B87" s="70">
        <v>77</v>
      </c>
      <c r="C87" s="98" t="str">
        <f>Baza!D79</f>
        <v>gnk0660</v>
      </c>
      <c r="D87" s="213" t="str">
        <f>Baza!E79</f>
        <v>Muszynianka niskonasycona 0,6 litra</v>
      </c>
      <c r="E87" s="213"/>
      <c r="F87" s="213"/>
      <c r="G87" s="71">
        <f>Baza!H79</f>
        <v>1.29</v>
      </c>
      <c r="H87" s="71">
        <f>Baza!I79</f>
        <v>1.5867</v>
      </c>
      <c r="I87" s="72">
        <f>GAMAT!J84</f>
        <v>0</v>
      </c>
      <c r="J87" s="73">
        <f>GAMAT!K84</f>
        <v>0</v>
      </c>
    </row>
    <row r="88" spans="2:10" ht="16.5" customHeight="1" x14ac:dyDescent="0.25">
      <c r="B88" s="70">
        <v>78</v>
      </c>
      <c r="C88" s="98" t="str">
        <f>Baza!D80</f>
        <v>gnk0670</v>
      </c>
      <c r="D88" s="213" t="str">
        <f>Baza!E80</f>
        <v>Muszynianka niskonasycona 1,5 litra</v>
      </c>
      <c r="E88" s="213"/>
      <c r="F88" s="213"/>
      <c r="G88" s="71">
        <f>Baza!H80</f>
        <v>1.69</v>
      </c>
      <c r="H88" s="71">
        <f>Baza!I80</f>
        <v>2.0787</v>
      </c>
      <c r="I88" s="72">
        <f>GAMAT!J85</f>
        <v>0</v>
      </c>
      <c r="J88" s="73">
        <f>GAMAT!K85</f>
        <v>0</v>
      </c>
    </row>
    <row r="89" spans="2:10" ht="16.5" customHeight="1" x14ac:dyDescent="0.25">
      <c r="B89" s="70">
        <v>79</v>
      </c>
      <c r="C89" s="98" t="str">
        <f>Baza!D81</f>
        <v>gnk0680</v>
      </c>
      <c r="D89" s="213" t="str">
        <f>Baza!E81</f>
        <v>Muszynianka średnionasycona (niebieska) 1,5 litra</v>
      </c>
      <c r="E89" s="213"/>
      <c r="F89" s="213"/>
      <c r="G89" s="71">
        <f>Baza!H81</f>
        <v>1.66</v>
      </c>
      <c r="H89" s="71">
        <f>Baza!I81</f>
        <v>2.0417999999999998</v>
      </c>
      <c r="I89" s="72">
        <f>GAMAT!J86</f>
        <v>0</v>
      </c>
      <c r="J89" s="73">
        <f>GAMAT!K86</f>
        <v>0</v>
      </c>
    </row>
    <row r="90" spans="2:10" ht="16.5" customHeight="1" x14ac:dyDescent="0.25">
      <c r="B90" s="70">
        <v>80</v>
      </c>
      <c r="C90" s="98" t="str">
        <f>Baza!D82</f>
        <v>gnk0580</v>
      </c>
      <c r="D90" s="213" t="str">
        <f>Baza!E82</f>
        <v>Cisowianka 0,5 litra</v>
      </c>
      <c r="E90" s="213"/>
      <c r="F90" s="213"/>
      <c r="G90" s="71">
        <f>Baza!H82</f>
        <v>0.83</v>
      </c>
      <c r="H90" s="71">
        <f>Baza!I82</f>
        <v>1.0208999999999999</v>
      </c>
      <c r="I90" s="72">
        <f>GAMAT!J87</f>
        <v>0</v>
      </c>
      <c r="J90" s="73">
        <f>GAMAT!K87</f>
        <v>0</v>
      </c>
    </row>
    <row r="91" spans="2:10" ht="16.5" customHeight="1" x14ac:dyDescent="0.25">
      <c r="B91" s="70">
        <v>81</v>
      </c>
      <c r="C91" s="98" t="str">
        <f>Baza!D83</f>
        <v>gnk0590</v>
      </c>
      <c r="D91" s="213" t="str">
        <f>Baza!E83</f>
        <v>Cisowianka 1,5 litra</v>
      </c>
      <c r="E91" s="213"/>
      <c r="F91" s="213"/>
      <c r="G91" s="71">
        <f>Baza!H83</f>
        <v>1.18</v>
      </c>
      <c r="H91" s="71">
        <f>Baza!I83</f>
        <v>1.4513999999999998</v>
      </c>
      <c r="I91" s="72">
        <f>GAMAT!J88</f>
        <v>0</v>
      </c>
      <c r="J91" s="73">
        <f>GAMAT!K88</f>
        <v>0</v>
      </c>
    </row>
    <row r="92" spans="2:10" ht="16.5" customHeight="1" x14ac:dyDescent="0.25">
      <c r="B92" s="70">
        <v>82</v>
      </c>
      <c r="C92" s="98" t="str">
        <f>Baza!D84</f>
        <v>gnk0861</v>
      </c>
      <c r="D92" s="213" t="str">
        <f>Baza!E84</f>
        <v>Cisowianka silnie gazowana 0,3 litra but. Szklana</v>
      </c>
      <c r="E92" s="213"/>
      <c r="F92" s="213"/>
      <c r="G92" s="71">
        <f>Baza!H84</f>
        <v>1.3</v>
      </c>
      <c r="H92" s="71">
        <f>Baza!I84</f>
        <v>1.599</v>
      </c>
      <c r="I92" s="72">
        <f>GAMAT!J89</f>
        <v>0</v>
      </c>
      <c r="J92" s="73">
        <f>GAMAT!K89</f>
        <v>0</v>
      </c>
    </row>
    <row r="93" spans="2:10" ht="16.5" customHeight="1" x14ac:dyDescent="0.25">
      <c r="B93" s="70">
        <v>83</v>
      </c>
      <c r="C93" s="98" t="str">
        <f>Baza!D85</f>
        <v>gnk0862</v>
      </c>
      <c r="D93" s="213" t="str">
        <f>Baza!E85</f>
        <v>Cisowianka silnie gazowana 0,7 litra but. Szklana</v>
      </c>
      <c r="E93" s="213"/>
      <c r="F93" s="213"/>
      <c r="G93" s="71">
        <f>Baza!H85</f>
        <v>1.93</v>
      </c>
      <c r="H93" s="71">
        <f>Baza!I85</f>
        <v>2.3738999999999999</v>
      </c>
      <c r="I93" s="72">
        <f>GAMAT!J90</f>
        <v>0</v>
      </c>
      <c r="J93" s="73">
        <f>GAMAT!K90</f>
        <v>0</v>
      </c>
    </row>
    <row r="94" spans="2:10" ht="16.5" customHeight="1" x14ac:dyDescent="0.25">
      <c r="B94" s="70">
        <v>84</v>
      </c>
      <c r="C94" s="98" t="str">
        <f>Baza!D86</f>
        <v>gnk0230</v>
      </c>
      <c r="D94" s="213" t="str">
        <f>Baza!E86</f>
        <v>Nalęczowianka 0,5 litra</v>
      </c>
      <c r="E94" s="213"/>
      <c r="F94" s="213"/>
      <c r="G94" s="71">
        <f>Baza!H86</f>
        <v>1.05</v>
      </c>
      <c r="H94" s="71">
        <f>Baza!I86</f>
        <v>1.2915000000000001</v>
      </c>
      <c r="I94" s="72">
        <f>GAMAT!J91</f>
        <v>0</v>
      </c>
      <c r="J94" s="73">
        <f>GAMAT!K91</f>
        <v>0</v>
      </c>
    </row>
    <row r="95" spans="2:10" ht="16.5" customHeight="1" x14ac:dyDescent="0.25">
      <c r="B95" s="70">
        <v>85</v>
      </c>
      <c r="C95" s="98" t="str">
        <f>Baza!D87</f>
        <v>gnk0220</v>
      </c>
      <c r="D95" s="213" t="str">
        <f>Baza!E87</f>
        <v>Nalęczowianka 1,5 litra</v>
      </c>
      <c r="E95" s="213"/>
      <c r="F95" s="213"/>
      <c r="G95" s="71">
        <f>Baza!H87</f>
        <v>1.31</v>
      </c>
      <c r="H95" s="71">
        <f>Baza!I87</f>
        <v>1.6113</v>
      </c>
      <c r="I95" s="72">
        <f>GAMAT!J92</f>
        <v>0</v>
      </c>
      <c r="J95" s="73">
        <f>GAMAT!K92</f>
        <v>0</v>
      </c>
    </row>
    <row r="96" spans="2:10" ht="16.5" customHeight="1" x14ac:dyDescent="0.25">
      <c r="B96" s="70">
        <v>86</v>
      </c>
      <c r="C96" s="98" t="str">
        <f>Baza!D88</f>
        <v>gnk0620</v>
      </c>
      <c r="D96" s="213" t="str">
        <f>Baza!E88</f>
        <v>Żywiec Zdrój 0,5 litra</v>
      </c>
      <c r="E96" s="213"/>
      <c r="F96" s="213"/>
      <c r="G96" s="71">
        <f>Baza!H88</f>
        <v>1.26</v>
      </c>
      <c r="H96" s="71">
        <f>Baza!I88</f>
        <v>1.5498000000000001</v>
      </c>
      <c r="I96" s="72">
        <f>GAMAT!J93</f>
        <v>0</v>
      </c>
      <c r="J96" s="73">
        <f>GAMAT!K93</f>
        <v>0</v>
      </c>
    </row>
    <row r="97" spans="2:10" ht="16.5" customHeight="1" x14ac:dyDescent="0.25">
      <c r="B97" s="70">
        <v>87</v>
      </c>
      <c r="C97" s="98" t="str">
        <f>Baza!D89</f>
        <v>gnk0630</v>
      </c>
      <c r="D97" s="213" t="str">
        <f>Baza!E89</f>
        <v>Żywiec Zdrój 1,5 litra</v>
      </c>
      <c r="E97" s="213"/>
      <c r="F97" s="213"/>
      <c r="G97" s="71">
        <f>Baza!H89</f>
        <v>1.64</v>
      </c>
      <c r="H97" s="71">
        <f>Baza!I89</f>
        <v>2.0171999999999999</v>
      </c>
      <c r="I97" s="72">
        <f>GAMAT!J94</f>
        <v>0</v>
      </c>
      <c r="J97" s="73">
        <f>GAMAT!K94</f>
        <v>0</v>
      </c>
    </row>
    <row r="98" spans="2:10" ht="16.5" customHeight="1" x14ac:dyDescent="0.25">
      <c r="B98" s="70">
        <v>88</v>
      </c>
      <c r="C98" s="98" t="str">
        <f>Baza!D90</f>
        <v>gnk0170</v>
      </c>
      <c r="D98" s="213" t="str">
        <f>Baza!E90</f>
        <v>Kropla Beskidu 0,25 litra but. Szklana</v>
      </c>
      <c r="E98" s="213"/>
      <c r="F98" s="213"/>
      <c r="G98" s="71">
        <f>Baza!H90</f>
        <v>1.23</v>
      </c>
      <c r="H98" s="71">
        <f>Baza!I90</f>
        <v>1.5128999999999999</v>
      </c>
      <c r="I98" s="72">
        <f>GAMAT!J95</f>
        <v>0</v>
      </c>
      <c r="J98" s="73">
        <f>GAMAT!K95</f>
        <v>0</v>
      </c>
    </row>
    <row r="99" spans="2:10" ht="16.5" customHeight="1" x14ac:dyDescent="0.25">
      <c r="B99" s="70">
        <v>89</v>
      </c>
      <c r="C99" s="98" t="str">
        <f>Baza!D91</f>
        <v>gnk0190</v>
      </c>
      <c r="D99" s="213" t="str">
        <f>Baza!E91</f>
        <v>Kropla Beskidu 0,5 litra</v>
      </c>
      <c r="E99" s="213"/>
      <c r="F99" s="213"/>
      <c r="G99" s="71">
        <f>Baza!H91</f>
        <v>1.55</v>
      </c>
      <c r="H99" s="71">
        <f>Baza!I91</f>
        <v>1.9065000000000001</v>
      </c>
      <c r="I99" s="72">
        <f>GAMAT!J96</f>
        <v>0</v>
      </c>
      <c r="J99" s="73">
        <f>GAMAT!K96</f>
        <v>0</v>
      </c>
    </row>
    <row r="100" spans="2:10" ht="16.5" customHeight="1" x14ac:dyDescent="0.25">
      <c r="B100" s="70">
        <v>90</v>
      </c>
      <c r="C100" s="98" t="str">
        <f>Baza!D92</f>
        <v>gnk0210</v>
      </c>
      <c r="D100" s="213" t="str">
        <f>Baza!E92</f>
        <v>Kropla Beskidu 1,75 litra</v>
      </c>
      <c r="E100" s="213"/>
      <c r="F100" s="213"/>
      <c r="G100" s="71">
        <f>Baza!H92</f>
        <v>1.9</v>
      </c>
      <c r="H100" s="71">
        <f>Baza!I92</f>
        <v>2.3369999999999997</v>
      </c>
      <c r="I100" s="72">
        <f>GAMAT!J97</f>
        <v>0</v>
      </c>
      <c r="J100" s="73">
        <f>GAMAT!K97</f>
        <v>0</v>
      </c>
    </row>
    <row r="101" spans="2:10" ht="16.5" customHeight="1" x14ac:dyDescent="0.25">
      <c r="B101" s="70">
        <v>91</v>
      </c>
      <c r="C101" s="98" t="str">
        <f>Baza!D93</f>
        <v>gnk0280</v>
      </c>
      <c r="D101" s="213" t="str">
        <f>Baza!E93</f>
        <v>Cytrynowa</v>
      </c>
      <c r="E101" s="213"/>
      <c r="F101" s="213"/>
      <c r="G101" s="71">
        <f>Baza!H93</f>
        <v>2.86</v>
      </c>
      <c r="H101" s="71">
        <f>Baza!I93</f>
        <v>3.5177999999999998</v>
      </c>
      <c r="I101" s="72">
        <f>GAMAT!J98</f>
        <v>0</v>
      </c>
      <c r="J101" s="73">
        <f>GAMAT!K98</f>
        <v>0</v>
      </c>
    </row>
    <row r="102" spans="2:10" ht="16.5" customHeight="1" x14ac:dyDescent="0.25">
      <c r="B102" s="70">
        <v>92</v>
      </c>
      <c r="C102" s="98" t="str">
        <f>Baza!D94</f>
        <v>gnk0290</v>
      </c>
      <c r="D102" s="213" t="str">
        <f>Baza!E94</f>
        <v>Brzoskwiniowa</v>
      </c>
      <c r="E102" s="213"/>
      <c r="F102" s="213"/>
      <c r="G102" s="71">
        <f>Baza!H94</f>
        <v>2.86</v>
      </c>
      <c r="H102" s="71">
        <f>Baza!I94</f>
        <v>3.5177999999999998</v>
      </c>
      <c r="I102" s="72">
        <f>GAMAT!J99</f>
        <v>0</v>
      </c>
      <c r="J102" s="73">
        <f>GAMAT!K99</f>
        <v>0</v>
      </c>
    </row>
    <row r="103" spans="2:10" ht="16.5" customHeight="1" x14ac:dyDescent="0.25">
      <c r="B103" s="70">
        <v>93</v>
      </c>
      <c r="C103" s="98" t="str">
        <f>Baza!D95</f>
        <v>gnk0300</v>
      </c>
      <c r="D103" s="213" t="str">
        <f>Baza!E95</f>
        <v>Zielono-cytrynowa</v>
      </c>
      <c r="E103" s="213"/>
      <c r="F103" s="213"/>
      <c r="G103" s="71">
        <f>Baza!H95</f>
        <v>2.79</v>
      </c>
      <c r="H103" s="71">
        <f>Baza!I95</f>
        <v>3.4317000000000002</v>
      </c>
      <c r="I103" s="72">
        <f>GAMAT!J100</f>
        <v>0</v>
      </c>
      <c r="J103" s="73">
        <f>GAMAT!K100</f>
        <v>0</v>
      </c>
    </row>
    <row r="104" spans="2:10" ht="16.5" customHeight="1" x14ac:dyDescent="0.25">
      <c r="B104" s="70">
        <v>94</v>
      </c>
      <c r="C104" s="98" t="str">
        <f>Baza!D96</f>
        <v>gnk0310</v>
      </c>
      <c r="D104" s="213" t="str">
        <f>Baza!E96</f>
        <v>Sok 100% pomarańczowy 0,33 litra</v>
      </c>
      <c r="E104" s="213"/>
      <c r="F104" s="213"/>
      <c r="G104" s="71">
        <f>Baza!H96</f>
        <v>2.41</v>
      </c>
      <c r="H104" s="71">
        <f>Baza!I96</f>
        <v>2.5305000000000004</v>
      </c>
      <c r="I104" s="72">
        <f>GAMAT!J101</f>
        <v>0</v>
      </c>
      <c r="J104" s="73">
        <f>GAMAT!K101</f>
        <v>0</v>
      </c>
    </row>
    <row r="105" spans="2:10" ht="16.5" customHeight="1" x14ac:dyDescent="0.25">
      <c r="B105" s="70">
        <v>95</v>
      </c>
      <c r="C105" s="98" t="str">
        <f>Baza!D97</f>
        <v>gnk0320</v>
      </c>
      <c r="D105" s="213" t="str">
        <f>Baza!E97</f>
        <v>Sok 100% jabłkowy 0,33 litra</v>
      </c>
      <c r="E105" s="213"/>
      <c r="F105" s="213"/>
      <c r="G105" s="71">
        <f>Baza!H97</f>
        <v>2.41</v>
      </c>
      <c r="H105" s="71">
        <f>Baza!I97</f>
        <v>2.5305000000000004</v>
      </c>
      <c r="I105" s="72">
        <f>GAMAT!J102</f>
        <v>0</v>
      </c>
      <c r="J105" s="73">
        <f>GAMAT!K102</f>
        <v>0</v>
      </c>
    </row>
    <row r="106" spans="2:10" ht="16.5" customHeight="1" x14ac:dyDescent="0.25">
      <c r="B106" s="70">
        <v>96</v>
      </c>
      <c r="C106" s="98" t="str">
        <f>Baza!D98</f>
        <v>gnk0340</v>
      </c>
      <c r="D106" s="213" t="str">
        <f>Baza!E98</f>
        <v>Sok multiwitamina 0,33 litra</v>
      </c>
      <c r="E106" s="213"/>
      <c r="F106" s="213"/>
      <c r="G106" s="71">
        <f>Baza!H98</f>
        <v>2.41</v>
      </c>
      <c r="H106" s="71">
        <f>Baza!I98</f>
        <v>2.5305000000000004</v>
      </c>
      <c r="I106" s="72">
        <f>GAMAT!J103</f>
        <v>0</v>
      </c>
      <c r="J106" s="73">
        <f>GAMAT!K103</f>
        <v>0</v>
      </c>
    </row>
    <row r="107" spans="2:10" ht="16.5" customHeight="1" x14ac:dyDescent="0.25">
      <c r="B107" s="70">
        <v>97</v>
      </c>
      <c r="C107" s="98" t="str">
        <f>Baza!D99</f>
        <v>gnk0350</v>
      </c>
      <c r="D107" s="213" t="str">
        <f>Baza!E99</f>
        <v>Sok 100% pomarańczowy 1 litr</v>
      </c>
      <c r="E107" s="213"/>
      <c r="F107" s="213"/>
      <c r="G107" s="71">
        <f>Baza!H99</f>
        <v>5.39</v>
      </c>
      <c r="H107" s="71">
        <f>Baza!I99</f>
        <v>5.6594999999999995</v>
      </c>
      <c r="I107" s="72">
        <f>GAMAT!J104</f>
        <v>0</v>
      </c>
      <c r="J107" s="73">
        <f>GAMAT!K104</f>
        <v>0</v>
      </c>
    </row>
    <row r="108" spans="2:10" ht="16.5" customHeight="1" x14ac:dyDescent="0.25">
      <c r="B108" s="70">
        <v>98</v>
      </c>
      <c r="C108" s="98" t="str">
        <f>Baza!D100</f>
        <v>gnk0360</v>
      </c>
      <c r="D108" s="213" t="str">
        <f>Baza!E100</f>
        <v>Sok cała pomarańcza 1 litr</v>
      </c>
      <c r="E108" s="213"/>
      <c r="F108" s="213"/>
      <c r="G108" s="71">
        <f>Baza!H100</f>
        <v>6.14</v>
      </c>
      <c r="H108" s="71">
        <f>Baza!I100</f>
        <v>6.4470000000000001</v>
      </c>
      <c r="I108" s="72">
        <f>GAMAT!J105</f>
        <v>0</v>
      </c>
      <c r="J108" s="73">
        <f>GAMAT!K105</f>
        <v>0</v>
      </c>
    </row>
    <row r="109" spans="2:10" ht="16.5" customHeight="1" x14ac:dyDescent="0.25">
      <c r="B109" s="70">
        <v>99</v>
      </c>
      <c r="C109" s="98" t="str">
        <f>Baza!D101</f>
        <v>gnk0370</v>
      </c>
      <c r="D109" s="213" t="str">
        <f>Baza!E101</f>
        <v>Sok 100% jabłkowy 1 litr</v>
      </c>
      <c r="E109" s="213"/>
      <c r="F109" s="213"/>
      <c r="G109" s="71">
        <f>Baza!H101</f>
        <v>4.1500000000000004</v>
      </c>
      <c r="H109" s="71">
        <f>Baza!I101</f>
        <v>4.3575000000000008</v>
      </c>
      <c r="I109" s="72">
        <f>GAMAT!J106</f>
        <v>0</v>
      </c>
      <c r="J109" s="73">
        <f>GAMAT!K106</f>
        <v>0</v>
      </c>
    </row>
    <row r="110" spans="2:10" ht="16.5" customHeight="1" x14ac:dyDescent="0.25">
      <c r="B110" s="70">
        <v>100</v>
      </c>
      <c r="C110" s="98" t="str">
        <f>Baza!D102</f>
        <v>gnk0380</v>
      </c>
      <c r="D110" s="213" t="str">
        <f>Baza!E102</f>
        <v>Sok czarna porzeczka 1 litr</v>
      </c>
      <c r="E110" s="213"/>
      <c r="F110" s="213"/>
      <c r="G110" s="71">
        <f>Baza!H102</f>
        <v>5.24</v>
      </c>
      <c r="H110" s="71">
        <f>Baza!I102</f>
        <v>5.5020000000000007</v>
      </c>
      <c r="I110" s="72">
        <f>GAMAT!J107</f>
        <v>0</v>
      </c>
      <c r="J110" s="73">
        <f>GAMAT!K107</f>
        <v>0</v>
      </c>
    </row>
    <row r="111" spans="2:10" ht="16.5" customHeight="1" x14ac:dyDescent="0.25">
      <c r="B111" s="70">
        <v>101</v>
      </c>
      <c r="C111" s="98" t="str">
        <f>Baza!D103</f>
        <v>gnk0390</v>
      </c>
      <c r="D111" s="213" t="str">
        <f>Baza!E103</f>
        <v>Sok grejpfrutowy 1 litr</v>
      </c>
      <c r="E111" s="213"/>
      <c r="F111" s="213"/>
      <c r="G111" s="71">
        <f>Baza!H103</f>
        <v>5.03</v>
      </c>
      <c r="H111" s="71">
        <f>Baza!I103</f>
        <v>5.2815000000000003</v>
      </c>
      <c r="I111" s="72">
        <f>GAMAT!J108</f>
        <v>0</v>
      </c>
      <c r="J111" s="73">
        <f>GAMAT!K108</f>
        <v>0</v>
      </c>
    </row>
    <row r="112" spans="2:10" ht="16.5" customHeight="1" x14ac:dyDescent="0.25">
      <c r="B112" s="70">
        <v>102</v>
      </c>
      <c r="C112" s="98" t="str">
        <f>Baza!D104</f>
        <v>gnk0690</v>
      </c>
      <c r="D112" s="213" t="str">
        <f>Baza!E104</f>
        <v>Sok pomarańczowy 0,3 litra</v>
      </c>
      <c r="E112" s="213"/>
      <c r="F112" s="213"/>
      <c r="G112" s="71">
        <f>Baza!H104</f>
        <v>1.78</v>
      </c>
      <c r="H112" s="71">
        <f>Baza!I104</f>
        <v>1.8690000000000002</v>
      </c>
      <c r="I112" s="72">
        <f>GAMAT!J109</f>
        <v>0</v>
      </c>
      <c r="J112" s="73">
        <f>GAMAT!K109</f>
        <v>0</v>
      </c>
    </row>
    <row r="113" spans="2:10" ht="16.5" customHeight="1" x14ac:dyDescent="0.25">
      <c r="B113" s="70">
        <v>103</v>
      </c>
      <c r="C113" s="98" t="str">
        <f>Baza!D105</f>
        <v>gnk0700</v>
      </c>
      <c r="D113" s="213" t="str">
        <f>Baza!E105</f>
        <v>Sok jabłkowy 0,3 litra</v>
      </c>
      <c r="E113" s="213"/>
      <c r="F113" s="213"/>
      <c r="G113" s="71">
        <f>Baza!H105</f>
        <v>1.78</v>
      </c>
      <c r="H113" s="71">
        <f>Baza!I105</f>
        <v>1.8690000000000002</v>
      </c>
      <c r="I113" s="72">
        <f>GAMAT!J110</f>
        <v>0</v>
      </c>
      <c r="J113" s="73">
        <f>GAMAT!K110</f>
        <v>0</v>
      </c>
    </row>
    <row r="114" spans="2:10" ht="16.5" customHeight="1" x14ac:dyDescent="0.25">
      <c r="B114" s="70">
        <v>104</v>
      </c>
      <c r="C114" s="98" t="str">
        <f>Baza!D106</f>
        <v>gnk0710</v>
      </c>
      <c r="D114" s="213" t="str">
        <f>Baza!E106</f>
        <v>Nekrat czarna porzeczka 0,3 litra</v>
      </c>
      <c r="E114" s="213"/>
      <c r="F114" s="213"/>
      <c r="G114" s="71">
        <f>Baza!H106</f>
        <v>1.78</v>
      </c>
      <c r="H114" s="71">
        <f>Baza!I106</f>
        <v>1.8690000000000002</v>
      </c>
      <c r="I114" s="72">
        <f>GAMAT!J111</f>
        <v>0</v>
      </c>
      <c r="J114" s="73">
        <f>GAMAT!K111</f>
        <v>0</v>
      </c>
    </row>
    <row r="115" spans="2:10" ht="16.5" customHeight="1" x14ac:dyDescent="0.25">
      <c r="B115" s="70">
        <v>105</v>
      </c>
      <c r="C115" s="98" t="str">
        <f>Baza!D107</f>
        <v>gnk0720</v>
      </c>
      <c r="D115" s="213" t="str">
        <f>Baza!E107</f>
        <v>Sok świeży pomidor 0,3 litra</v>
      </c>
      <c r="E115" s="213"/>
      <c r="F115" s="213"/>
      <c r="G115" s="71">
        <f>Baza!H107</f>
        <v>1.78</v>
      </c>
      <c r="H115" s="71">
        <f>Baza!I107</f>
        <v>1.8690000000000002</v>
      </c>
      <c r="I115" s="72">
        <f>GAMAT!J112</f>
        <v>0</v>
      </c>
      <c r="J115" s="73">
        <f>GAMAT!K112</f>
        <v>0</v>
      </c>
    </row>
    <row r="116" spans="2:10" ht="16.5" customHeight="1" x14ac:dyDescent="0.25">
      <c r="B116" s="70">
        <v>106</v>
      </c>
      <c r="C116" s="98" t="str">
        <f>Baza!D108</f>
        <v>gnk0730</v>
      </c>
      <c r="D116" s="213" t="str">
        <f>Baza!E108</f>
        <v>Nektar czerwony grejpfrut 0,3 litra</v>
      </c>
      <c r="E116" s="213"/>
      <c r="F116" s="213"/>
      <c r="G116" s="71">
        <f>Baza!H108</f>
        <v>1.78</v>
      </c>
      <c r="H116" s="71">
        <f>Baza!I108</f>
        <v>1.8690000000000002</v>
      </c>
      <c r="I116" s="72">
        <f>GAMAT!J113</f>
        <v>0</v>
      </c>
      <c r="J116" s="73">
        <f>GAMAT!K113</f>
        <v>0</v>
      </c>
    </row>
    <row r="117" spans="2:10" ht="16.5" customHeight="1" x14ac:dyDescent="0.25">
      <c r="B117" s="70">
        <v>107</v>
      </c>
      <c r="C117" s="98" t="str">
        <f>Baza!D109</f>
        <v>gnk0760</v>
      </c>
      <c r="D117" s="213" t="str">
        <f>Baza!E109</f>
        <v xml:space="preserve">Sok pomarańczowy 1 Litr </v>
      </c>
      <c r="E117" s="213"/>
      <c r="F117" s="213"/>
      <c r="G117" s="71">
        <f>Baza!H109</f>
        <v>4.6500000000000004</v>
      </c>
      <c r="H117" s="71">
        <f>Baza!I109</f>
        <v>4.8825000000000003</v>
      </c>
      <c r="I117" s="72">
        <f>GAMAT!J114</f>
        <v>0</v>
      </c>
      <c r="J117" s="73">
        <f>GAMAT!K114</f>
        <v>0</v>
      </c>
    </row>
    <row r="118" spans="2:10" ht="16.5" customHeight="1" x14ac:dyDescent="0.25">
      <c r="B118" s="70">
        <v>108</v>
      </c>
      <c r="C118" s="98" t="str">
        <f>Baza!D110</f>
        <v>gnk0770</v>
      </c>
      <c r="D118" s="213" t="str">
        <f>Baza!E110</f>
        <v>Sok jabłkowy 1 Litr</v>
      </c>
      <c r="E118" s="213"/>
      <c r="F118" s="213"/>
      <c r="G118" s="71">
        <f>Baza!H110</f>
        <v>3.58</v>
      </c>
      <c r="H118" s="71">
        <f>Baza!I110</f>
        <v>3.7590000000000003</v>
      </c>
      <c r="I118" s="72">
        <f>GAMAT!J115</f>
        <v>0</v>
      </c>
      <c r="J118" s="73">
        <f>GAMAT!K115</f>
        <v>0</v>
      </c>
    </row>
    <row r="119" spans="2:10" ht="16.5" customHeight="1" x14ac:dyDescent="0.25">
      <c r="B119" s="70">
        <v>109</v>
      </c>
      <c r="C119" s="98" t="str">
        <f>Baza!D111</f>
        <v>gnk0780</v>
      </c>
      <c r="D119" s="213" t="str">
        <f>Baza!E111</f>
        <v>Nektar czarna porzeczka 1 Litr</v>
      </c>
      <c r="E119" s="213"/>
      <c r="F119" s="213"/>
      <c r="G119" s="71">
        <f>Baza!H111</f>
        <v>4.6500000000000004</v>
      </c>
      <c r="H119" s="71">
        <f>Baza!I111</f>
        <v>4.8825000000000003</v>
      </c>
      <c r="I119" s="72">
        <f>GAMAT!J116</f>
        <v>0</v>
      </c>
      <c r="J119" s="73">
        <f>GAMAT!K116</f>
        <v>0</v>
      </c>
    </row>
    <row r="120" spans="2:10" ht="16.5" customHeight="1" x14ac:dyDescent="0.25">
      <c r="B120" s="70">
        <v>110</v>
      </c>
      <c r="C120" s="98" t="str">
        <f>Baza!D112</f>
        <v>gnk0790</v>
      </c>
      <c r="D120" s="213" t="str">
        <f>Baza!E112</f>
        <v xml:space="preserve">Sok 100% czerwony grejpfrut 1 Litr </v>
      </c>
      <c r="E120" s="213"/>
      <c r="F120" s="213"/>
      <c r="G120" s="71">
        <f>Baza!H112</f>
        <v>4.45</v>
      </c>
      <c r="H120" s="71">
        <f>Baza!I112</f>
        <v>4.6725000000000003</v>
      </c>
      <c r="I120" s="72">
        <f>GAMAT!J117</f>
        <v>0</v>
      </c>
      <c r="J120" s="73">
        <f>GAMAT!K117</f>
        <v>0</v>
      </c>
    </row>
    <row r="121" spans="2:10" ht="16.5" customHeight="1" x14ac:dyDescent="0.25">
      <c r="B121" s="70">
        <v>111</v>
      </c>
      <c r="C121" s="98" t="str">
        <f>Baza!D113</f>
        <v>gnk0800</v>
      </c>
      <c r="D121" s="213" t="str">
        <f>Baza!E113</f>
        <v>Sok pomidorowy 1 Litr</v>
      </c>
      <c r="E121" s="213"/>
      <c r="F121" s="213"/>
      <c r="G121" s="71">
        <f>Baza!H113</f>
        <v>3.58</v>
      </c>
      <c r="H121" s="71">
        <f>Baza!I113</f>
        <v>3.7590000000000003</v>
      </c>
      <c r="I121" s="72">
        <f>GAMAT!J118</f>
        <v>0</v>
      </c>
      <c r="J121" s="73">
        <f>GAMAT!K118</f>
        <v>0</v>
      </c>
    </row>
    <row r="122" spans="2:10" ht="16.5" customHeight="1" x14ac:dyDescent="0.25">
      <c r="B122" s="70">
        <v>112</v>
      </c>
      <c r="C122" s="98" t="str">
        <f>Baza!D114</f>
        <v>gnk0810</v>
      </c>
      <c r="D122" s="213" t="str">
        <f>Baza!E114</f>
        <v>Sok multiwitamina classic 1 Litra</v>
      </c>
      <c r="E122" s="213"/>
      <c r="F122" s="213"/>
      <c r="G122" s="71">
        <f>Baza!H114</f>
        <v>4.01</v>
      </c>
      <c r="H122" s="71">
        <f>Baza!I114</f>
        <v>4.2104999999999997</v>
      </c>
      <c r="I122" s="72">
        <f>GAMAT!J119</f>
        <v>0</v>
      </c>
      <c r="J122" s="73">
        <f>GAMAT!K119</f>
        <v>0</v>
      </c>
    </row>
    <row r="123" spans="2:10" ht="16.5" customHeight="1" x14ac:dyDescent="0.25">
      <c r="B123" s="70">
        <v>113</v>
      </c>
      <c r="C123" s="98" t="str">
        <f>Baza!D115</f>
        <v>gnk0830</v>
      </c>
      <c r="D123" s="213" t="str">
        <f>Baza!E115</f>
        <v>Nektar z czerwony pomarańczy sycylijskich 1 litr</v>
      </c>
      <c r="E123" s="213"/>
      <c r="F123" s="213"/>
      <c r="G123" s="71">
        <f>Baza!H115</f>
        <v>4.4400000000000004</v>
      </c>
      <c r="H123" s="71">
        <f>Baza!I115</f>
        <v>4.6620000000000008</v>
      </c>
      <c r="I123" s="72">
        <f>GAMAT!J120</f>
        <v>0</v>
      </c>
      <c r="J123" s="73">
        <f>GAMAT!K120</f>
        <v>0</v>
      </c>
    </row>
    <row r="124" spans="2:10" ht="16.5" customHeight="1" x14ac:dyDescent="0.25">
      <c r="B124" s="70">
        <v>114</v>
      </c>
      <c r="C124" s="98" t="str">
        <f>Baza!D116</f>
        <v>gnk0040</v>
      </c>
      <c r="D124" s="213" t="str">
        <f>Baza!E116</f>
        <v>Zwykła 0,5 Litra</v>
      </c>
      <c r="E124" s="213"/>
      <c r="F124" s="213"/>
      <c r="G124" s="71">
        <f>Baza!H116</f>
        <v>3.04</v>
      </c>
      <c r="H124" s="71">
        <f>Baza!I116</f>
        <v>3.7391999999999999</v>
      </c>
      <c r="I124" s="72">
        <f>GAMAT!J121</f>
        <v>0</v>
      </c>
      <c r="J124" s="73">
        <f>GAMAT!K121</f>
        <v>0</v>
      </c>
    </row>
    <row r="125" spans="2:10" ht="16.5" customHeight="1" x14ac:dyDescent="0.25">
      <c r="B125" s="70">
        <v>115</v>
      </c>
      <c r="C125" s="98" t="str">
        <f>Baza!D117</f>
        <v>gnk0070</v>
      </c>
      <c r="D125" s="213" t="str">
        <f>Baza!E117</f>
        <v>Zwykła 1,0 Litr</v>
      </c>
      <c r="E125" s="213"/>
      <c r="F125" s="213"/>
      <c r="G125" s="71">
        <f>Baza!H117</f>
        <v>3.98</v>
      </c>
      <c r="H125" s="71">
        <f>Baza!I117</f>
        <v>4.8953999999999995</v>
      </c>
      <c r="I125" s="72">
        <f>GAMAT!J122</f>
        <v>0</v>
      </c>
      <c r="J125" s="73">
        <f>GAMAT!K122</f>
        <v>0</v>
      </c>
    </row>
    <row r="126" spans="2:10" ht="16.5" customHeight="1" x14ac:dyDescent="0.25">
      <c r="B126" s="70">
        <v>116</v>
      </c>
      <c r="C126" s="98" t="str">
        <f>Baza!D118</f>
        <v>gnk0060</v>
      </c>
      <c r="D126" s="213" t="str">
        <f>Baza!E118</f>
        <v>Zero 0,5 Litra</v>
      </c>
      <c r="E126" s="213"/>
      <c r="F126" s="213"/>
      <c r="G126" s="71">
        <f>Baza!H118</f>
        <v>3.04</v>
      </c>
      <c r="H126" s="71">
        <f>Baza!I118</f>
        <v>3.7391999999999999</v>
      </c>
      <c r="I126" s="72">
        <f>GAMAT!J123</f>
        <v>0</v>
      </c>
      <c r="J126" s="73">
        <f>GAMAT!K123</f>
        <v>0</v>
      </c>
    </row>
    <row r="127" spans="2:10" ht="16.5" customHeight="1" x14ac:dyDescent="0.25">
      <c r="B127" s="70">
        <v>117</v>
      </c>
      <c r="C127" s="98" t="str">
        <f>Baza!D119</f>
        <v>gnk0090</v>
      </c>
      <c r="D127" s="213" t="str">
        <f>Baza!E119</f>
        <v>Zero 1,0 Litr</v>
      </c>
      <c r="E127" s="213"/>
      <c r="F127" s="213"/>
      <c r="G127" s="71">
        <f>Baza!H119</f>
        <v>3.98</v>
      </c>
      <c r="H127" s="71">
        <f>Baza!I119</f>
        <v>4.8953999999999995</v>
      </c>
      <c r="I127" s="72">
        <f>GAMAT!J124</f>
        <v>0</v>
      </c>
      <c r="J127" s="73">
        <f>GAMAT!K124</f>
        <v>0</v>
      </c>
    </row>
    <row r="128" spans="2:10" ht="16.5" customHeight="1" x14ac:dyDescent="0.25">
      <c r="B128" s="70">
        <v>118</v>
      </c>
      <c r="C128" s="98" t="str">
        <f>Baza!D120</f>
        <v>gnk0050</v>
      </c>
      <c r="D128" s="213" t="str">
        <f>Baza!E120</f>
        <v>Light 0,5 Litra</v>
      </c>
      <c r="E128" s="213"/>
      <c r="F128" s="213"/>
      <c r="G128" s="71">
        <f>Baza!H120</f>
        <v>3.04</v>
      </c>
      <c r="H128" s="71">
        <f>Baza!I120</f>
        <v>3.7391999999999999</v>
      </c>
      <c r="I128" s="72">
        <f>GAMAT!J125</f>
        <v>0</v>
      </c>
      <c r="J128" s="73">
        <f>GAMAT!K125</f>
        <v>0</v>
      </c>
    </row>
    <row r="129" spans="2:10" ht="16.5" customHeight="1" x14ac:dyDescent="0.25">
      <c r="B129" s="70">
        <v>119</v>
      </c>
      <c r="C129" s="98" t="str">
        <f>Baza!D121</f>
        <v>gnk0080</v>
      </c>
      <c r="D129" s="213" t="str">
        <f>Baza!E121</f>
        <v>Light 1,0 Litr</v>
      </c>
      <c r="E129" s="213"/>
      <c r="F129" s="213"/>
      <c r="G129" s="71">
        <f>Baza!H121</f>
        <v>3.63</v>
      </c>
      <c r="H129" s="71">
        <f>Baza!I121</f>
        <v>4.4649000000000001</v>
      </c>
      <c r="I129" s="72">
        <f>GAMAT!J126</f>
        <v>0</v>
      </c>
      <c r="J129" s="73">
        <f>GAMAT!K126</f>
        <v>0</v>
      </c>
    </row>
    <row r="130" spans="2:10" ht="7.5" customHeight="1" x14ac:dyDescent="0.25"/>
    <row r="131" spans="2:10" x14ac:dyDescent="0.25">
      <c r="B131" s="207" t="s">
        <v>401</v>
      </c>
      <c r="C131" s="208"/>
      <c r="D131" s="209"/>
      <c r="E131" s="79">
        <f ca="1">GAMAT!K134</f>
        <v>42608</v>
      </c>
      <c r="G131" s="198" t="s">
        <v>402</v>
      </c>
      <c r="H131" s="199"/>
      <c r="I131" s="200"/>
      <c r="J131" s="76">
        <f>GAMAT!K128</f>
        <v>0</v>
      </c>
    </row>
    <row r="132" spans="2:10" x14ac:dyDescent="0.25">
      <c r="B132" s="210" t="s">
        <v>384</v>
      </c>
      <c r="C132" s="211"/>
      <c r="D132" s="212"/>
      <c r="E132" s="80">
        <f ca="1">GAMAT!K135</f>
        <v>42611</v>
      </c>
      <c r="G132" s="204" t="s">
        <v>381</v>
      </c>
      <c r="H132" s="205"/>
      <c r="I132" s="206"/>
      <c r="J132" s="77">
        <f>IF(GAMAT!K129="GRATIS","GRATIS",Main!F3)</f>
        <v>11</v>
      </c>
    </row>
    <row r="133" spans="2:10" x14ac:dyDescent="0.25">
      <c r="B133" s="215" t="s">
        <v>3</v>
      </c>
      <c r="C133" s="216"/>
      <c r="D133" s="217"/>
      <c r="E133" s="85" t="str">
        <f>IF(GAMAT!K131="Brak","Nie","Tak")</f>
        <v>Nie</v>
      </c>
      <c r="G133" s="201" t="s">
        <v>403</v>
      </c>
      <c r="H133" s="202"/>
      <c r="I133" s="203"/>
      <c r="J133" s="78">
        <f>IF(J131=0,0,J131+IF(J132="GRATIS",0,J132))</f>
        <v>0</v>
      </c>
    </row>
    <row r="134" spans="2:10" ht="7.5" customHeight="1" x14ac:dyDescent="0.25"/>
    <row r="135" spans="2:10" x14ac:dyDescent="0.25">
      <c r="B135" s="185" t="s">
        <v>394</v>
      </c>
      <c r="C135" s="186"/>
      <c r="D135" s="186"/>
      <c r="E135" s="186"/>
      <c r="F135" s="186"/>
      <c r="G135" s="186"/>
      <c r="H135" s="186"/>
      <c r="I135" s="186"/>
      <c r="J135" s="187"/>
    </row>
    <row r="136" spans="2:10" x14ac:dyDescent="0.25">
      <c r="B136" s="188" t="str">
        <f>GAMAT!B129</f>
        <v xml:space="preserve">  </v>
      </c>
      <c r="C136" s="189"/>
      <c r="D136" s="189"/>
      <c r="E136" s="189"/>
      <c r="F136" s="189"/>
      <c r="G136" s="189"/>
      <c r="H136" s="189"/>
      <c r="I136" s="189"/>
      <c r="J136" s="190"/>
    </row>
    <row r="137" spans="2:10" x14ac:dyDescent="0.25">
      <c r="B137" s="188"/>
      <c r="C137" s="189"/>
      <c r="D137" s="189"/>
      <c r="E137" s="189"/>
      <c r="F137" s="189"/>
      <c r="G137" s="189"/>
      <c r="H137" s="189"/>
      <c r="I137" s="189"/>
      <c r="J137" s="190"/>
    </row>
    <row r="138" spans="2:10" x14ac:dyDescent="0.25">
      <c r="B138" s="188"/>
      <c r="C138" s="189"/>
      <c r="D138" s="189"/>
      <c r="E138" s="189"/>
      <c r="F138" s="189"/>
      <c r="G138" s="189"/>
      <c r="H138" s="189"/>
      <c r="I138" s="189"/>
      <c r="J138" s="190"/>
    </row>
    <row r="139" spans="2:10" x14ac:dyDescent="0.25">
      <c r="B139" s="188"/>
      <c r="C139" s="189"/>
      <c r="D139" s="189"/>
      <c r="E139" s="189"/>
      <c r="F139" s="189"/>
      <c r="G139" s="189"/>
      <c r="H139" s="189"/>
      <c r="I139" s="189"/>
      <c r="J139" s="190"/>
    </row>
    <row r="140" spans="2:10" ht="10.5" customHeight="1" x14ac:dyDescent="0.25"/>
    <row r="141" spans="2:10" x14ac:dyDescent="0.25">
      <c r="B141" s="191" t="s">
        <v>382</v>
      </c>
      <c r="C141" s="192"/>
      <c r="D141" s="193"/>
      <c r="E141" s="193"/>
      <c r="F141" s="193"/>
      <c r="G141" s="193"/>
      <c r="H141" s="193"/>
      <c r="I141" s="193"/>
      <c r="J141" s="194"/>
    </row>
    <row r="142" spans="2:10" x14ac:dyDescent="0.25">
      <c r="B142" s="195"/>
      <c r="C142" s="196"/>
      <c r="D142" s="196"/>
      <c r="E142" s="196"/>
      <c r="F142" s="196"/>
      <c r="G142" s="196"/>
      <c r="H142" s="196"/>
      <c r="I142" s="196"/>
      <c r="J142" s="197"/>
    </row>
    <row r="143" spans="2:10" hidden="1" x14ac:dyDescent="0.25"/>
  </sheetData>
  <sheetProtection password="866C" sheet="1" objects="1" scenarios="1"/>
  <mergeCells count="142">
    <mergeCell ref="D10:F10"/>
    <mergeCell ref="D11:F11"/>
    <mergeCell ref="D12:F12"/>
    <mergeCell ref="D13:F13"/>
    <mergeCell ref="D14:F14"/>
    <mergeCell ref="D15:F15"/>
    <mergeCell ref="B133:D133"/>
    <mergeCell ref="D22:F22"/>
    <mergeCell ref="D23:F23"/>
    <mergeCell ref="D24:F24"/>
    <mergeCell ref="D25:F25"/>
    <mergeCell ref="D26:F26"/>
    <mergeCell ref="D27:F27"/>
    <mergeCell ref="D28:F28"/>
    <mergeCell ref="D16:F16"/>
    <mergeCell ref="D17:F17"/>
    <mergeCell ref="D18:F18"/>
    <mergeCell ref="D19:F19"/>
    <mergeCell ref="D20:F20"/>
    <mergeCell ref="D21:F21"/>
    <mergeCell ref="D35:F35"/>
    <mergeCell ref="D36:F36"/>
    <mergeCell ref="D37:F37"/>
    <mergeCell ref="D38:F38"/>
    <mergeCell ref="D39:F39"/>
    <mergeCell ref="D40:F40"/>
    <mergeCell ref="D29:F29"/>
    <mergeCell ref="D30:F30"/>
    <mergeCell ref="D31:F31"/>
    <mergeCell ref="D32:F32"/>
    <mergeCell ref="D33:F33"/>
    <mergeCell ref="D34:F34"/>
    <mergeCell ref="D120:F120"/>
    <mergeCell ref="D119:F119"/>
    <mergeCell ref="D118:F118"/>
    <mergeCell ref="D117:F117"/>
    <mergeCell ref="D116:F116"/>
    <mergeCell ref="D115:F115"/>
    <mergeCell ref="D41:F41"/>
    <mergeCell ref="D108:F108"/>
    <mergeCell ref="D107:F107"/>
    <mergeCell ref="D106:F106"/>
    <mergeCell ref="D105:F105"/>
    <mergeCell ref="D104:F104"/>
    <mergeCell ref="D103:F103"/>
    <mergeCell ref="D114:F114"/>
    <mergeCell ref="D113:F113"/>
    <mergeCell ref="D112:F112"/>
    <mergeCell ref="D129:F129"/>
    <mergeCell ref="D128:F128"/>
    <mergeCell ref="D127:F127"/>
    <mergeCell ref="D126:F126"/>
    <mergeCell ref="D125:F125"/>
    <mergeCell ref="D124:F124"/>
    <mergeCell ref="D123:F123"/>
    <mergeCell ref="D122:F122"/>
    <mergeCell ref="D121:F121"/>
    <mergeCell ref="D87:F87"/>
    <mergeCell ref="D86:F86"/>
    <mergeCell ref="D85:F85"/>
    <mergeCell ref="D111:F111"/>
    <mergeCell ref="D110:F110"/>
    <mergeCell ref="D109:F109"/>
    <mergeCell ref="D96:F96"/>
    <mergeCell ref="D95:F95"/>
    <mergeCell ref="D94:F94"/>
    <mergeCell ref="D93:F93"/>
    <mergeCell ref="D92:F92"/>
    <mergeCell ref="D91:F91"/>
    <mergeCell ref="D102:F102"/>
    <mergeCell ref="D101:F101"/>
    <mergeCell ref="D100:F100"/>
    <mergeCell ref="D99:F99"/>
    <mergeCell ref="D98:F98"/>
    <mergeCell ref="D97:F97"/>
    <mergeCell ref="D57:F57"/>
    <mergeCell ref="D58:F58"/>
    <mergeCell ref="D59:F59"/>
    <mergeCell ref="D78:F78"/>
    <mergeCell ref="D77:F77"/>
    <mergeCell ref="D76:F76"/>
    <mergeCell ref="D75:F75"/>
    <mergeCell ref="D74:F74"/>
    <mergeCell ref="D73:F73"/>
    <mergeCell ref="D64:F64"/>
    <mergeCell ref="D63:F63"/>
    <mergeCell ref="D62:F62"/>
    <mergeCell ref="D61:F61"/>
    <mergeCell ref="D60:F60"/>
    <mergeCell ref="D65:F65"/>
    <mergeCell ref="D45:F45"/>
    <mergeCell ref="D44:F44"/>
    <mergeCell ref="D43:F43"/>
    <mergeCell ref="D42:F42"/>
    <mergeCell ref="D55:F55"/>
    <mergeCell ref="D56:F56"/>
    <mergeCell ref="D51:F51"/>
    <mergeCell ref="D50:F50"/>
    <mergeCell ref="D48:F48"/>
    <mergeCell ref="D47:F47"/>
    <mergeCell ref="D49:F49"/>
    <mergeCell ref="D54:F54"/>
    <mergeCell ref="D53:F53"/>
    <mergeCell ref="D52:F52"/>
    <mergeCell ref="D46:F46"/>
    <mergeCell ref="B135:J135"/>
    <mergeCell ref="B136:J139"/>
    <mergeCell ref="B141:J142"/>
    <mergeCell ref="G131:I131"/>
    <mergeCell ref="G133:I133"/>
    <mergeCell ref="G132:I132"/>
    <mergeCell ref="B131:D131"/>
    <mergeCell ref="B132:D132"/>
    <mergeCell ref="D66:F66"/>
    <mergeCell ref="D67:F67"/>
    <mergeCell ref="D68:F68"/>
    <mergeCell ref="D72:F72"/>
    <mergeCell ref="D71:F71"/>
    <mergeCell ref="D70:F70"/>
    <mergeCell ref="D69:F69"/>
    <mergeCell ref="D84:F84"/>
    <mergeCell ref="D83:F83"/>
    <mergeCell ref="D82:F82"/>
    <mergeCell ref="D81:F81"/>
    <mergeCell ref="D80:F80"/>
    <mergeCell ref="D79:F79"/>
    <mergeCell ref="D90:F90"/>
    <mergeCell ref="D89:F89"/>
    <mergeCell ref="D88:F88"/>
    <mergeCell ref="H7:J8"/>
    <mergeCell ref="B2:E2"/>
    <mergeCell ref="B8:E8"/>
    <mergeCell ref="B7:E7"/>
    <mergeCell ref="B4:E4"/>
    <mergeCell ref="B3:E3"/>
    <mergeCell ref="B5:E5"/>
    <mergeCell ref="B6:E6"/>
    <mergeCell ref="G2:J2"/>
    <mergeCell ref="H3:J3"/>
    <mergeCell ref="H4:J4"/>
    <mergeCell ref="H5:J5"/>
    <mergeCell ref="H6:J6"/>
  </mergeCells>
  <pageMargins left="0.70866141732283472" right="0.70866141732283472" top="0.74803149606299213" bottom="0.74803149606299213" header="0.31496062992125984" footer="0.31496062992125984"/>
  <pageSetup paperSize="9" scale="77" fitToHeight="3" orientation="portrait" horizontalDpi="4294967295" verticalDpi="4294967295" r:id="rId1"/>
  <rowBreaks count="2" manualBreakCount="2">
    <brk id="58" min="1" max="8" man="1"/>
    <brk id="110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Main</vt:lpstr>
      <vt:lpstr>Baza</vt:lpstr>
      <vt:lpstr>GAMAT</vt:lpstr>
      <vt:lpstr>Drukuj</vt:lpstr>
      <vt:lpstr>Drukuj!Obszar_wydruku</vt:lpstr>
      <vt:lpstr>Drukuj!Tytuły_wydruku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Sobień</dc:creator>
  <cp:lastModifiedBy>Piotr</cp:lastModifiedBy>
  <cp:lastPrinted>2016-07-02T17:14:23Z</cp:lastPrinted>
  <dcterms:created xsi:type="dcterms:W3CDTF">2016-07-01T16:44:46Z</dcterms:created>
  <dcterms:modified xsi:type="dcterms:W3CDTF">2016-08-26T14:47:32Z</dcterms:modified>
</cp:coreProperties>
</file>